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C:\Users\USER\Downloads\"/>
    </mc:Choice>
  </mc:AlternateContent>
  <xr:revisionPtr revIDLastSave="0" documentId="13_ncr:1_{27438132-2202-4379-BFCA-A8383F574120}" xr6:coauthVersionLast="47" xr6:coauthVersionMax="47" xr10:uidLastSave="{00000000-0000-0000-0000-000000000000}"/>
  <bookViews>
    <workbookView xWindow="-110" yWindow="-110" windowWidth="19420" windowHeight="10300" xr2:uid="{00000000-000D-0000-FFFF-FFFF00000000}"/>
  </bookViews>
  <sheets>
    <sheet name="PoPCites" sheetId="1" r:id="rId1"/>
    <sheet name="Published Articles" sheetId="3" r:id="rId2"/>
    <sheet name="Articles Publisher" sheetId="5" r:id="rId3"/>
    <sheet name=" Top 10 Citations" sheetId="2" r:id="rId4"/>
  </sheets>
  <definedNames>
    <definedName name="_xlnm._FilterDatabase" localSheetId="2" hidden="1">'Articles Publisher'!$E$1:$E$961</definedName>
    <definedName name="_xlnm._FilterDatabase" localSheetId="1" hidden="1">'Published Articles'!$D$1:$D$961</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L7" i="5" l="1"/>
  <c r="L8" i="5"/>
  <c r="L4" i="5"/>
  <c r="L12" i="5"/>
  <c r="L5" i="5"/>
  <c r="L9" i="5"/>
  <c r="L10" i="5"/>
  <c r="L6" i="5"/>
  <c r="L3" i="5"/>
  <c r="L13" i="5" s="1"/>
  <c r="L11" i="5"/>
  <c r="I119" i="5"/>
  <c r="I118" i="5"/>
  <c r="I117" i="5"/>
  <c r="I116" i="5"/>
  <c r="I115" i="5"/>
  <c r="I114" i="5"/>
  <c r="I113" i="5"/>
  <c r="I112" i="5"/>
  <c r="I111" i="5"/>
  <c r="I110" i="5"/>
  <c r="I109" i="5"/>
  <c r="I108" i="5"/>
  <c r="I107" i="5"/>
  <c r="I106" i="5"/>
  <c r="I105" i="5"/>
  <c r="I104" i="5"/>
  <c r="I103" i="5"/>
  <c r="I102" i="5"/>
  <c r="I101" i="5"/>
  <c r="I100" i="5"/>
  <c r="I99" i="5"/>
  <c r="I98" i="5"/>
  <c r="I97" i="5"/>
  <c r="I96" i="5"/>
  <c r="I95" i="5"/>
  <c r="I94" i="5"/>
  <c r="I93" i="5"/>
  <c r="I92" i="5"/>
  <c r="I91" i="5"/>
  <c r="I90" i="5"/>
  <c r="I89" i="5"/>
  <c r="I88" i="5"/>
  <c r="I87" i="5"/>
  <c r="I86" i="5"/>
  <c r="I85" i="5"/>
  <c r="I84" i="5"/>
  <c r="I83" i="5"/>
  <c r="I82" i="5"/>
  <c r="I81" i="5"/>
  <c r="I80" i="5"/>
  <c r="I79" i="5"/>
  <c r="I78" i="5"/>
  <c r="I77" i="5"/>
  <c r="I76" i="5"/>
  <c r="I75" i="5"/>
  <c r="I74" i="5"/>
  <c r="I73" i="5"/>
  <c r="I72" i="5"/>
  <c r="I71" i="5"/>
  <c r="I120" i="5"/>
  <c r="I121" i="5"/>
  <c r="I122" i="5"/>
  <c r="I123" i="5"/>
  <c r="I124" i="5"/>
  <c r="I125" i="5"/>
  <c r="I126" i="5"/>
  <c r="I127" i="5"/>
  <c r="I128" i="5"/>
  <c r="I129" i="5"/>
  <c r="I130" i="5"/>
  <c r="I131" i="5"/>
  <c r="I132" i="5"/>
  <c r="I133" i="5"/>
  <c r="I134" i="5"/>
  <c r="I135" i="5"/>
  <c r="I136" i="5"/>
  <c r="I137" i="5"/>
  <c r="I138" i="5"/>
  <c r="I139" i="5"/>
  <c r="I140" i="5"/>
  <c r="I141" i="5"/>
  <c r="I143" i="5"/>
  <c r="I142" i="5"/>
  <c r="I70" i="5"/>
  <c r="I69" i="5"/>
  <c r="I68" i="5"/>
  <c r="I67" i="5"/>
  <c r="I65" i="5"/>
  <c r="I64" i="5"/>
  <c r="I63" i="5"/>
  <c r="I62" i="5"/>
  <c r="I61" i="5"/>
  <c r="I60" i="5"/>
  <c r="I59" i="5"/>
  <c r="I66" i="5"/>
  <c r="I58" i="5"/>
  <c r="I57" i="5"/>
  <c r="I56" i="5"/>
  <c r="I55" i="5"/>
  <c r="I54" i="5"/>
  <c r="I53" i="5"/>
  <c r="I52" i="5"/>
  <c r="I51" i="5"/>
  <c r="I50" i="5"/>
  <c r="I49" i="5"/>
  <c r="I48" i="5"/>
  <c r="I47" i="5"/>
  <c r="I46" i="5"/>
  <c r="I45" i="5"/>
  <c r="I44" i="5"/>
  <c r="I43" i="5"/>
  <c r="I42" i="5"/>
  <c r="I41" i="5"/>
  <c r="I40" i="5"/>
  <c r="I39" i="5"/>
  <c r="I38" i="5"/>
  <c r="I37" i="5"/>
  <c r="I36" i="5"/>
  <c r="I35" i="5"/>
  <c r="I34" i="5"/>
  <c r="I33" i="5"/>
  <c r="I32" i="5"/>
  <c r="I31" i="5"/>
  <c r="I30" i="5"/>
  <c r="I29" i="5"/>
  <c r="I28" i="5"/>
  <c r="I27" i="5"/>
  <c r="I26" i="5"/>
  <c r="I25" i="5"/>
  <c r="I24" i="5"/>
  <c r="I23" i="5"/>
  <c r="I22" i="5"/>
  <c r="I21" i="5"/>
  <c r="I20" i="5"/>
  <c r="I19" i="5"/>
  <c r="I18" i="5"/>
  <c r="I17" i="5"/>
  <c r="I16" i="5"/>
  <c r="I15" i="5"/>
  <c r="I14" i="5"/>
  <c r="I13" i="5"/>
  <c r="I12" i="5"/>
  <c r="I11" i="5"/>
  <c r="I10" i="5"/>
  <c r="I9" i="5"/>
  <c r="I8" i="5"/>
  <c r="I7" i="5"/>
  <c r="I6" i="5"/>
  <c r="I3" i="5"/>
  <c r="I4" i="5"/>
  <c r="I5" i="5"/>
  <c r="G3" i="3"/>
  <c r="G6" i="3"/>
  <c r="G5" i="3"/>
  <c r="G4" i="3"/>
  <c r="G7" i="3" l="1"/>
  <c r="I144" i="5"/>
</calcChain>
</file>

<file path=xl/sharedStrings.xml><?xml version="1.0" encoding="utf-8"?>
<sst xmlns="http://schemas.openxmlformats.org/spreadsheetml/2006/main" count="16004" uniqueCount="7339">
  <si>
    <t>Source</t>
  </si>
  <si>
    <t>QueryDate</t>
  </si>
  <si>
    <t>ECC</t>
  </si>
  <si>
    <t>Cites</t>
  </si>
  <si>
    <t>Authors</t>
  </si>
  <si>
    <t>Title</t>
  </si>
  <si>
    <t>Year</t>
  </si>
  <si>
    <t>Publisher</t>
  </si>
  <si>
    <t>ArticleURL</t>
  </si>
  <si>
    <t>CitesURL</t>
  </si>
  <si>
    <t>GSRank</t>
  </si>
  <si>
    <t>Type</t>
  </si>
  <si>
    <t>DOI</t>
  </si>
  <si>
    <t>ISSN</t>
  </si>
  <si>
    <t>CitationURL</t>
  </si>
  <si>
    <t>Volume</t>
  </si>
  <si>
    <t>Issue</t>
  </si>
  <si>
    <t>StartPage</t>
  </si>
  <si>
    <t>EndPage</t>
  </si>
  <si>
    <t>CitesPerYear</t>
  </si>
  <si>
    <t>CitesPerAuthor</t>
  </si>
  <si>
    <t>AuthorCount</t>
  </si>
  <si>
    <t>Age</t>
  </si>
  <si>
    <t>Abstract</t>
  </si>
  <si>
    <t>FullTextURL</t>
  </si>
  <si>
    <t>RelatedURL</t>
  </si>
  <si>
    <t>RW McGee</t>
  </si>
  <si>
    <t>Who were the 10 best and 10 worst US presidents? The Opinion of chat GPT (Artificial intelligence)</t>
  </si>
  <si>
    <t>… of Chat GPT (Artificial Intelligence)(February 23, 2023)</t>
  </si>
  <si>
    <t>https://scholar.google.com/scholar?cites=5704098605180502732&amp;as_sdt=2005&amp;sciodt=2007&amp;hl=en</t>
  </si>
  <si>
    <t>CITATION</t>
  </si>
  <si>
    <t>https://www.academia.edu/download/99019306/Best_and_Worst_U.S._Presidents.pdf</t>
  </si>
  <si>
    <t>https://scholar.google.com/scholar?q=related:zMKVtXUHKU8J:scholar.google.com/&amp;scioq=artificial+intelligence+accounting+finance&amp;hl=en&amp;as_sdt=2007&amp;as_ylo=2021&amp;as_yhi=2024</t>
  </si>
  <si>
    <t>E Dudukalov</t>
  </si>
  <si>
    <t>Modeling human capital dependence and production with a high level of automation</t>
  </si>
  <si>
    <t>Modeling Human Capital Dependence and Production …</t>
  </si>
  <si>
    <t>https://scholar.google.com/scholar?cites=996583931666715721&amp;as_sdt=2005&amp;sciodt=2007&amp;hl=en</t>
  </si>
  <si>
    <t>https://scholar.google.com/scholar?q=related:SVTbQ86T1A0J:scholar.google.com/&amp;scioq=artificial+intelligence+accounting+finance&amp;hl=en&amp;as_sdt=2007&amp;as_ylo=2021&amp;as_yhi=2024</t>
  </si>
  <si>
    <t>A Rashid, R Rasheed</t>
  </si>
  <si>
    <t>A Paradigm for measuring sustainable performance through big data analytics–artificial intelligence in manufacturing firms</t>
  </si>
  <si>
    <t>Available at SSRN 4087758</t>
  </si>
  <si>
    <t>https://scholar.google.com/scholar?cites=17734104313172860793&amp;as_sdt=2005&amp;sciodt=2007&amp;hl=en</t>
  </si>
  <si>
    <t>https://scholar.google.com/scholar?q=related:eR9k3OkxHPYJ:scholar.google.com/&amp;scioq=artificial+intelligence+accounting+finance&amp;hl=en&amp;as_sdt=2007&amp;as_ylo=2021&amp;as_yhi=2024</t>
  </si>
  <si>
    <t>AR Kunduru</t>
  </si>
  <si>
    <t>Effective usage of artificial intelligence in enterprise resource planning applications</t>
  </si>
  <si>
    <t>International Journal of Computer Trends and …</t>
  </si>
  <si>
    <t>academia.edu</t>
  </si>
  <si>
    <t>https://www.academia.edu/download/102928816/IJCTT_V71I4P109.pdf</t>
  </si>
  <si>
    <t>https://scholar.google.com/scholar?cites=16201915547310442786&amp;as_sdt=2005&amp;sciodt=2007&amp;hl=en</t>
  </si>
  <si>
    <t>PDF</t>
  </si>
  <si>
    <t>… This research focuses on artificial intelligence and how it can … to handle intricate business processes like finance, production, … Manual accounting procedures are susceptible to common …</t>
  </si>
  <si>
    <t>https://scholar.google.com/scholar?q=related:IklRTlnE2OAJ:scholar.google.com/&amp;scioq=artificial+intelligence+accounting+finance&amp;hl=en&amp;as_sdt=2007&amp;as_ylo=2021&amp;as_yhi=2024</t>
  </si>
  <si>
    <t>K Phornlaphatrachakorn, KN Kalasindhu</t>
  </si>
  <si>
    <t>Digital accounting, financial reporting quality and digital transformation: evidence from Thai listed firms</t>
  </si>
  <si>
    <t>Journal of Asian Finance</t>
  </si>
  <si>
    <t>https://www.academia.edu/download/100316935/JAKO202120953700349.pdf</t>
  </si>
  <si>
    <t>https://scholar.google.com/scholar?cites=2241302287981559249&amp;as_sdt=2005&amp;sciodt=2007&amp;hl=en</t>
  </si>
  <si>
    <t>… effects of digital accounting on financial reporting quality, accounting information usefulness… show that digital accounting has a significant effect on financial reporting quality, accounting …</t>
  </si>
  <si>
    <t>https://scholar.google.com/scholar?q=related:0T1pVY60Gh8J:scholar.google.com/&amp;scioq=artificial+intelligence+accounting+finance&amp;hl=en&amp;as_sdt=2007&amp;as_ylo=2021&amp;as_yhi=2024</t>
  </si>
  <si>
    <t>P Gailhofer, A Herold, JP Schemmel, CS Scherf…</t>
  </si>
  <si>
    <t>The role of artificial intelligence in the European green deal</t>
  </si>
  <si>
    <t>https://www.academia.edu/download/75652615/IPOL_STU2021662906_EN.pdf</t>
  </si>
  <si>
    <t>https://scholar.google.com/scholar?cites=64905879888352449&amp;as_sdt=2005&amp;sciodt=2007&amp;hl=en</t>
  </si>
  <si>
    <t>BOOK</t>
  </si>
  <si>
    <t>… financial transactions and make tomorrow’s financial system far more efficient in mobilizing green finance… For example, Fintech is supposed to be able to disrupt the provision of financial …</t>
  </si>
  <si>
    <t>https://scholar.google.com/scholar?q=related:wVSUyo2X5gAJ:scholar.google.com/&amp;scioq=artificial+intelligence+accounting+finance&amp;hl=en&amp;as_sdt=2007&amp;as_ylo=2021&amp;as_yhi=2024</t>
  </si>
  <si>
    <t>V Babenko, A Panchyshyn, L Zomchak…</t>
  </si>
  <si>
    <t>Classical machine learning methods in economics research: Macro and micro level example</t>
  </si>
  <si>
    <t>… on Business and …</t>
  </si>
  <si>
    <t>https://www.academia.edu/download/107386541/23207.2021.18.pdf</t>
  </si>
  <si>
    <t>https://scholar.google.com/scholar?cites=10497962956788006254&amp;as_sdt=2005&amp;sciodt=2007&amp;hl=en</t>
  </si>
  <si>
    <t>… Machine learning is a field of artificial intelligence that keeps … , banks credit system effectiveness and firms financial stability. … capital per unit of equity accounts for. In the first stage, …</t>
  </si>
  <si>
    <t>https://scholar.google.com/scholar?q=related:bv2OSLBBsJEJ:scholar.google.com/&amp;scioq=artificial+intelligence+accounting+finance&amp;hl=en&amp;as_sdt=2007&amp;as_ylo=2021&amp;as_yhi=2024</t>
  </si>
  <si>
    <t>TA Jaber</t>
  </si>
  <si>
    <t>Security Risks of the Metaverse World.</t>
  </si>
  <si>
    <t>Int. J. Interact. Mob. Technol.</t>
  </si>
  <si>
    <t>https://www.academia.edu/download/90719108/iJIM_vol16_no13_2022.pdf#page=4</t>
  </si>
  <si>
    <t>https://scholar.google.com/scholar?cites=11772632816000704903&amp;as_sdt=2005&amp;sciodt=2007&amp;hl=en</t>
  </si>
  <si>
    <t>… such as blockchain, artificial intelligence as well as virtual and augmented reality. How- … ’ personal information and financial data saved in their accounts (metaverse user accounts). …</t>
  </si>
  <si>
    <t>https://scholar.google.com/scholar?q=related:hyHUDCzLYKMJ:scholar.google.com/&amp;scioq=artificial+intelligence+accounting+finance&amp;hl=en&amp;as_sdt=2007&amp;as_ylo=2021&amp;as_yhi=2024</t>
  </si>
  <si>
    <t>B Dash, MF Ansari, P Sharma…</t>
  </si>
  <si>
    <t>Future Ready Banking With Smart Contracts-CBDC and Impact on the Indian Economy</t>
  </si>
  <si>
    <t>International Journal of …</t>
  </si>
  <si>
    <t>https://www.academia.edu/download/97114361/ijnsa.2022.pdf</t>
  </si>
  <si>
    <t>https://scholar.google.com/scholar?cites=1338290968397677231&amp;as_sdt=2005&amp;sciodt=2007&amp;hl=en</t>
  </si>
  <si>
    <t>… Artificial Intelligence (AI), Natural language Processing (NLP), Blockchain, 5G network, and the Internet of Things (IoT) have pushed the finance … , low-cost deposit accounts. The above …</t>
  </si>
  <si>
    <t>https://scholar.google.com/scholar?q=related:rwJ1kYuQkhIJ:scholar.google.com/&amp;scioq=artificial+intelligence+accounting+finance&amp;hl=en&amp;as_sdt=2007&amp;as_ylo=2021&amp;as_yhi=2024</t>
  </si>
  <si>
    <t>N Antonyuk, I Plikus, M Jammal</t>
  </si>
  <si>
    <t>Sustainable business development vision under the covid-19 pandemic</t>
  </si>
  <si>
    <t>Health Economics and …</t>
  </si>
  <si>
    <t>https://www.academia.edu/download/98971623/Antonyuk_sustainable_business.pdf</t>
  </si>
  <si>
    <t>https://scholar.google.com/scholar?cites=7410264808511080161&amp;as_sdt=2005&amp;sciodt=2007&amp;hl=en</t>
  </si>
  <si>
    <t>… in the product development, data, and artificial intelligence development; 4-5 months – in … in Ukraine (by the example of accounting and financial specialties). Pryazovskyi economic …</t>
  </si>
  <si>
    <t>https://scholar.google.com/scholar?q=related:4YbhApWM1mYJ:scholar.google.com/&amp;scioq=artificial+intelligence+accounting+finance&amp;hl=en&amp;as_sdt=2007&amp;as_ylo=2021&amp;as_yhi=2024</t>
  </si>
  <si>
    <t>M Goto</t>
  </si>
  <si>
    <t>Accepting the future as ever-changing: Professionals' sensemaking about artificial intelligence</t>
  </si>
  <si>
    <t>Journal of Professions and Organization</t>
  </si>
  <si>
    <t>academic.oup.com</t>
  </si>
  <si>
    <t>https://academic.oup.com/jpo/article-abstract/9/1/77/6491874</t>
  </si>
  <si>
    <t>https://scholar.google.com/scholar?cites=3254302421609095913&amp;as_sdt=2005&amp;sciodt=2007&amp;hl=en</t>
  </si>
  <si>
    <t>This article examines how professionals leading the digitalization of professional service firms construct their views on new digital technologies such as artificial intelligence (AI) and the …</t>
  </si>
  <si>
    <t>https://academic.oup.com/jpo/article-pdf/9/1/77/42589117/joab022.pdf</t>
  </si>
  <si>
    <t>https://scholar.google.com/scholar?q=related:6SK0d8-aKS0J:scholar.google.com/&amp;scioq=artificial+intelligence+accounting+finance&amp;hl=en&amp;as_sdt=2007&amp;as_ylo=2021&amp;as_yhi=2024</t>
  </si>
  <si>
    <t>AE Solomonides, E Koski, SM Atabaki…</t>
  </si>
  <si>
    <t>Defining AMIA's artificial intelligence principles</t>
  </si>
  <si>
    <t>Journal of the …</t>
  </si>
  <si>
    <t>https://academic.oup.com/jamia/article-abstract/29/4/585/6534106</t>
  </si>
  <si>
    <t>https://scholar.google.com/scholar?cites=11344350240833546488&amp;as_sdt=2005&amp;sciodt=2007&amp;hl=en</t>
  </si>
  <si>
    <t>… Hispanics, who are less likely to have bank accounts, are more likely to have their prepaid, legal transactions reported to the Financial Crimes Enforcement Network. Facebook’s AI …</t>
  </si>
  <si>
    <t>https://www.ncbi.nlm.nih.gov/pmc/articles/PMC8922174/</t>
  </si>
  <si>
    <t>https://scholar.google.com/scholar?q=related:-CiAaHA6b50J:scholar.google.com/&amp;scioq=artificial+intelligence+accounting+finance&amp;hl=en&amp;as_sdt=2007&amp;as_ylo=2021&amp;as_yhi=2024</t>
  </si>
  <si>
    <t>Z Yu, Z Liang, P Wu</t>
  </si>
  <si>
    <t>How data shape actor relations in artificial intelligence innovation systems: an empirical observation from China</t>
  </si>
  <si>
    <t>Industrial and Corporate Change</t>
  </si>
  <si>
    <t>https://academic.oup.com/icc/article-abstract/30/1/251/6149007</t>
  </si>
  <si>
    <t>https://scholar.google.com/scholar?cites=4138568180694945450&amp;as_sdt=2005&amp;sciodt=2007&amp;hl=en</t>
  </si>
  <si>
    <t>With the rise of artificial intelligence (AI), data are widely viewed as the “new oil”. However, data substantially differ from conventional resources in the sense that they are important not …</t>
  </si>
  <si>
    <t>http://aiig.tsinghua.edu.cn/__local/8/9C/1C/37A5AC012D91ABA0B8E979473A3_018CFF32_53DD2.pdf</t>
  </si>
  <si>
    <t>https://scholar.google.com/scholar?q=related:qo4OUdUlbzkJ:scholar.google.com/&amp;scioq=artificial+intelligence+accounting+finance&amp;hl=en&amp;as_sdt=2007&amp;as_ylo=2021&amp;as_yhi=2024</t>
  </si>
  <si>
    <t>K Li, F Mai, R Shen, X Yan</t>
  </si>
  <si>
    <t>Measuring corporate culture using machine learning</t>
  </si>
  <si>
    <t>The Review of Financial Studies</t>
  </si>
  <si>
    <t>https://academic.oup.com/rfs/article-abstract/34/7/3265/5869446</t>
  </si>
  <si>
    <t>https://scholar.google.com/scholar?cites=14196364726118180941&amp;as_sdt=2005&amp;sciodt=2007&amp;hl=en</t>
  </si>
  <si>
    <t>We create a culture dictionary using one of the latest machine learning techniques—the word embedding model—and 209,480 earnings call transcripts. We score the five corporate …</t>
  </si>
  <si>
    <t>https://www.fengmai.net/download/manuscripts/LiMaiShenYan2021_Measuring%20Corporate%20Culture%20Using%20Machine%20Learning-RFS.pdf</t>
  </si>
  <si>
    <t>https://scholar.google.com/scholar?q=related:TegouoCeA8UJ:scholar.google.com/&amp;scioq=artificial+intelligence+accounting+finance&amp;hl=en&amp;as_sdt=2007&amp;as_ylo=2021&amp;as_yhi=2024</t>
  </si>
  <si>
    <t>T Zubatiuk, O Isayev</t>
  </si>
  <si>
    <t>Development of multimodal machine learning potentials: toward a physics-aware artificial intelligence</t>
  </si>
  <si>
    <t>Accounts of Chemical Research</t>
  </si>
  <si>
    <t>ACS Publications</t>
  </si>
  <si>
    <t>https://pubs.acs.org/doi/abs/10.1021/acs.accounts.0c00868</t>
  </si>
  <si>
    <t>https://scholar.google.com/scholar?cites=4599605859872497042&amp;as_sdt=2005&amp;sciodt=2007&amp;hl=en</t>
  </si>
  <si>
    <t>10.1021/acs.accounts.0c00868</t>
  </si>
  <si>
    <t>… Given the prospects of artificial intelligence (AI), robotics, and intelligent software, we are … current MLIPs research is focused on physics-aware artificial intelligence (PhAI), where ML is …</t>
  </si>
  <si>
    <t>https://www.researchgate.net/profile/Tatyana-Zubatiuk-klimenko/publication/350923411_Development_of_Multimodal_Machine_Learning_Potentials_Toward_a_Physics-Aware_Artificial_Intelligence_Extension_of_AIMNet_f_ramework_toward_open-shell_molecular_systems_AIMNet-_Me_examines_a_new_dimens/links/607a0bc2907dcf667ba44aed/Development-of-Multimodal-Machine-Learning-Potentials-Toward-a-Physics-Aware-Artificial-Intelligence-Extension-of-AIMNet-f-ramework-toward-open-shell-molecular-systems-AIMNet-Me-examines-a-new-dimens.pdf</t>
  </si>
  <si>
    <t>https://scholar.google.com/scholar?q=related:kl2B6CgV1T8J:scholar.google.com/&amp;scioq=artificial+intelligence+accounting+finance&amp;hl=en&amp;as_sdt=2007&amp;as_ylo=2021&amp;as_yhi=2024</t>
  </si>
  <si>
    <t>JP Janet, C Duan, A Nandy, F Liu…</t>
  </si>
  <si>
    <t>Navigating transition-metal chemical space: artificial intelligence for first-principles design</t>
  </si>
  <si>
    <t>Accounts of Chemical …</t>
  </si>
  <si>
    <t>https://pubs.acs.org/doi/abs/10.1021/acs.accounts.0c00686</t>
  </si>
  <si>
    <t>https://scholar.google.com/scholar?cites=14430191685645494178&amp;as_sdt=2005&amp;sciodt=2007&amp;hl=en</t>
  </si>
  <si>
    <t>10.1021/acs.accounts.0c00686</t>
  </si>
  <si>
    <t>… In practical terms, bringing these artificial intelligence tools to bear on the problems of transition-metal chemical space exploration has resulted in ML-model assessments of large, …</t>
  </si>
  <si>
    <t>https://par.nsf.gov/servlets/purl/10231098</t>
  </si>
  <si>
    <t>https://scholar.google.com/scholar?q=related:ouexN-JWQsgJ:scholar.google.com/&amp;scioq=artificial+intelligence+accounting+finance&amp;hl=en&amp;as_sdt=2007&amp;as_ylo=2021&amp;as_yhi=2024</t>
  </si>
  <si>
    <t>ME Emenike, BU Emenike</t>
  </si>
  <si>
    <t>Was this title generated by ChatGPT? Considerations for artificial intelligence text-generation software programs for chemists and chemistry educators</t>
  </si>
  <si>
    <t>Journal of Chemical Education</t>
  </si>
  <si>
    <t>https://pubs.acs.org/doi/abs/10.1021/acs.jchemed.3c00063</t>
  </si>
  <si>
    <t>https://scholar.google.com/scholar?cites=15262050897653574405&amp;as_sdt=2005&amp;sciodt=2007&amp;hl=en</t>
  </si>
  <si>
    <t>10.1021/acs.jchemed.3c00063</t>
  </si>
  <si>
    <t>… of this commentary generated by an artificial intelligence (AI)? The answer is no, but ChatGPT─a trainable, question-answering chatbot based on generative artificial intelligence (GAI) …</t>
  </si>
  <si>
    <t>https://pubs.acs.org/doi/full/10.1021/acs.jchemed.3c00063</t>
  </si>
  <si>
    <t>https://scholar.google.com/scholar?q=related:BauS-m2yzdMJ:scholar.google.com/&amp;scioq=artificial+intelligence+accounting+finance&amp;hl=en&amp;as_sdt=2007&amp;as_ylo=2021&amp;as_yhi=2024</t>
  </si>
  <si>
    <t>T Lombardo, M Duquesnoy, H El-Bouysidy…</t>
  </si>
  <si>
    <t>Artificial intelligence applied to battery research: hype or reality?</t>
  </si>
  <si>
    <t>Chemical …</t>
  </si>
  <si>
    <t>https://pubs.acs.org/doi/abs/10.1021/acs.chemrev.1c00108</t>
  </si>
  <si>
    <t>https://scholar.google.com/scholar?cites=8206977163277428908&amp;as_sdt=2005&amp;sciodt=2007&amp;hl=en</t>
  </si>
  <si>
    <t>10.1021/acs.chemrev.1c00108</t>
  </si>
  <si>
    <t>… This is a critical review of artificial intelligence/machine learning (AI/ML) methods applied to battery research. It aims at providing a comprehensive, authoritative, and critical, yet easily …</t>
  </si>
  <si>
    <t>https://pubs.acs.org/doi/full/10.1021/acs.chemrev.1c00108</t>
  </si>
  <si>
    <t>https://scholar.google.com/scholar?q=related:rOjkYD8K5XEJ:scholar.google.com/&amp;scioq=artificial+intelligence+accounting+finance&amp;hl=en&amp;as_sdt=2007&amp;as_ylo=2021&amp;as_yhi=2024</t>
  </si>
  <si>
    <t>C Xiouras, F Cameli, GL Quillo…</t>
  </si>
  <si>
    <t>Applications of artificial intelligence and machine learning algorithms to crystallization</t>
  </si>
  <si>
    <t>https://pubs.acs.org/doi/abs/10.1021/acs.chemrev.2c00141</t>
  </si>
  <si>
    <t>https://scholar.google.com/scholar?cites=2332281488790784186&amp;as_sdt=2005&amp;sciodt=2007&amp;hl=en</t>
  </si>
  <si>
    <t>10.1021/acs.chemrev.2c00141</t>
  </si>
  <si>
    <t>… Artificial intelligence and specifically machine learning applications are nowadays used in a … This review aims to present, for the first time, a holistic overview of machine learning and …</t>
  </si>
  <si>
    <t>https://scholar.google.com/scholar?q=related:ugiYN6jtXSAJ:scholar.google.com/&amp;scioq=artificial+intelligence+accounting+finance&amp;hl=en&amp;as_sdt=2007&amp;as_ylo=2021&amp;as_yhi=2024</t>
  </si>
  <si>
    <t>H Haick, N Tang</t>
  </si>
  <si>
    <t>Artificial intelligence in medical sensors for clinical decisions</t>
  </si>
  <si>
    <t>ACS nano</t>
  </si>
  <si>
    <t>https://pubs.acs.org/doi/abs/10.1021/acsnano.1c00085</t>
  </si>
  <si>
    <t>https://scholar.google.com/scholar?cites=13981471897804523437&amp;as_sdt=2005&amp;sciodt=2007&amp;hl=en</t>
  </si>
  <si>
    <t>10.1021/acsnano.1c00085</t>
  </si>
  <si>
    <t>… In this Perspective, we offer a brief overview on the integration of nanotechnology-based medical sensors and artificial intelligence (AI) for advanced clinical decision support systems to …</t>
  </si>
  <si>
    <t>https://www.researchgate.net/profile/Hossam-Haick/publication/349542654_Artificial_Intelligence_in_Medical_Sensors_for_Clinical_Decisions/links/6038b7244585158939ce441a/Artificial-Intelligence-in-Medical-Sensors-for-Clinical-Decisions.pdf</t>
  </si>
  <si>
    <t>https://scholar.google.com/scholar?q=related:rce-MZ0qCMIJ:scholar.google.com/&amp;scioq=artificial+intelligence+accounting+finance&amp;hl=en&amp;as_sdt=2007&amp;as_ylo=2021&amp;as_yhi=2024</t>
  </si>
  <si>
    <t>TM Clark</t>
  </si>
  <si>
    <t>Investigating the use of an artificial intelligence chatbot with general chemistry exam questions</t>
  </si>
  <si>
    <t>https://pubs.acs.org/doi/abs/10.1021/acs.jchemed.3c00027</t>
  </si>
  <si>
    <t>https://scholar.google.com/scholar?cites=8477171569377660890&amp;as_sdt=2005&amp;sciodt=2007&amp;hl=en</t>
  </si>
  <si>
    <t>10.1021/acs.jchemed.3c00027</t>
  </si>
  <si>
    <t>… Question: Can an artificial intelligence chatbot correctly answer and explain chemistry problems? Answer: Yes, it is possible for an artificial intelligence chatbot to answer and explain …</t>
  </si>
  <si>
    <t>https://scholar.google.com/scholar?q=related:2s_L3KD2pHUJ:scholar.google.com/&amp;scioq=artificial+intelligence+accounting+finance&amp;hl=en&amp;as_sdt=2007&amp;as_ylo=2021&amp;as_yhi=2024</t>
  </si>
  <si>
    <t>J Wei, S Liu, Z Li, C Liu, K Qin, X Liu…</t>
  </si>
  <si>
    <t>Ground-Level NO2 Surveillance from Space Across China for High Resolution Using Interpretable Spatiotemporally Weighted Artificial Intelligence</t>
  </si>
  <si>
    <t>… science &amp;technology</t>
  </si>
  <si>
    <t>https://pubs.acs.org/doi/abs/10.1021/acs.est.2c03834</t>
  </si>
  <si>
    <t>https://scholar.google.com/scholar?cites=15952297738389197620&amp;as_sdt=2005&amp;sciodt=2007&amp;hl=en</t>
  </si>
  <si>
    <t>10.1021/acs.est.2c03834</t>
  </si>
  <si>
    <t>… This study developed a novel, artificial intelligence approach by integrating spatiotemporally weighted information into the missing extra-trees and deep forest models to first fill the …</t>
  </si>
  <si>
    <t>https://pubs.acs.org/doi/full/10.1021/acs.est.2c03834</t>
  </si>
  <si>
    <t>https://scholar.google.com/scholar?q=related:NJP0L0byYd0J:scholar.google.com/&amp;scioq=artificial+intelligence+accounting+finance&amp;hl=en&amp;as_sdt=2007&amp;as_ylo=2021&amp;as_yhi=2024</t>
  </si>
  <si>
    <t>B Wang, J Wang</t>
  </si>
  <si>
    <t>Application of artificial intelligence in computational fluid dynamics</t>
  </si>
  <si>
    <t>Industrial &amp;Engineering Chemistry Research</t>
  </si>
  <si>
    <t>https://pubs.acs.org/doi/abs/10.1021/acs.iecr.0c05045</t>
  </si>
  <si>
    <t>https://scholar.google.com/scholar?cites=1774950797809491681&amp;as_sdt=2005&amp;sciodt=2007&amp;hl=en</t>
  </si>
  <si>
    <t>10.1021/acs.iecr.0c05045</t>
  </si>
  <si>
    <t>… This review discusses the recent application of artificial intelligence (AI) algorithms in five aspects of computational fluid dynamics: aerodynamic models, turbulence models, some …</t>
  </si>
  <si>
    <t>https://scholar.google.com/scholar?q=related:4R47tVjkoRgJ:scholar.google.com/&amp;scioq=artificial+intelligence+accounting+finance&amp;hl=en&amp;as_sdt=2007&amp;as_ylo=2021&amp;as_yhi=2024</t>
  </si>
  <si>
    <t>R Pollice, G dos Passos Gomes…</t>
  </si>
  <si>
    <t>Data-driven strategies for accelerated materials design</t>
  </si>
  <si>
    <t>https://pubs.acs.org/doi/abs/10.1021/acs.accounts.0c00785</t>
  </si>
  <si>
    <t>https://scholar.google.com/scholar?cites=12173976243310460745&amp;as_sdt=2005&amp;sciodt=2007&amp;hl=en</t>
  </si>
  <si>
    <t>10.1021/acs.accounts.0c00785</t>
  </si>
  <si>
    <t>… The ongoing revolution of the natural sciences by the advent of machine learning and artificial intelligence sparked significant interest in the material science community in recent years. …</t>
  </si>
  <si>
    <t>https://pubs.acs.org/doi/full/10.1021/acs.accounts.0c00785</t>
  </si>
  <si>
    <t>https://scholar.google.com/scholar?q=related:SX-QjuSm8qgJ:scholar.google.com/&amp;scioq=artificial+intelligence+accounting+finance&amp;hl=en&amp;as_sdt=2007&amp;as_ylo=2021&amp;as_yhi=2024</t>
  </si>
  <si>
    <t>L Huang, S Zaman, X Tian, Z Wang…</t>
  </si>
  <si>
    <t>Advanced platinum-based oxygen reduction electrocatalysts for fuel cells</t>
  </si>
  <si>
    <t>Accounts of chemical …</t>
  </si>
  <si>
    <t>https://pubs.acs.org/doi/abs/10.1021/acs.accounts.0c00488</t>
  </si>
  <si>
    <t>https://scholar.google.com/scholar?cites=14909536927773366423&amp;as_sdt=2005&amp;sciodt=2007&amp;hl=en</t>
  </si>
  <si>
    <t>10.1021/acs.accounts.0c00488</t>
  </si>
  <si>
    <t>… Also, on the basis of the structure–activity relationship and improvement mechanism of energy conversion devices, through artificial intelligence and big data, we can select and design …</t>
  </si>
  <si>
    <t>https://www.researchgate.net/profile/Shahid-Zaman-7/publication/348367808_Advanced_Platinum-Based_Oxygen_Reduction_Electrocatalysts_for_Fuel_Cells/links/603f0bc2a6fdcc9c780c7b4a/Advanced-Platinum-Based-Oxygen-Reduction-Electrocatalysts-for-Fuel-Cells.pdf</t>
  </si>
  <si>
    <t>https://scholar.google.com/scholar?q=related:lxiAeddQ6c4J:scholar.google.com/&amp;scioq=artificial+intelligence+accounting+finance&amp;hl=en&amp;as_sdt=2007&amp;as_ylo=2021&amp;as_yhi=2024</t>
  </si>
  <si>
    <t>S Fergus, M Botha, M Ostovar</t>
  </si>
  <si>
    <t>Evaluating academic answers generated using ChatGPT</t>
  </si>
  <si>
    <t>https://pubs.acs.org/doi/abs/10.1021/acs.jchemed.3c00087</t>
  </si>
  <si>
    <t>https://scholar.google.com/scholar?cites=12583372379142597885&amp;as_sdt=2005&amp;sciodt=2007&amp;hl=en</t>
  </si>
  <si>
    <t>10.1021/acs.jchemed.3c00087</t>
  </si>
  <si>
    <t>… We are interested in investigating the use of this artificial intelligence technology in … user accounts (MB and MO) did not produce identical answers. This is a feature of the artificial …</t>
  </si>
  <si>
    <t>https://pubs.acs.org/doi/full/10.1021/acs.jchemed.3c00087</t>
  </si>
  <si>
    <t>https://scholar.google.com/scholar?q=related:_axBX4Ieoa4J:scholar.google.com/&amp;scioq=artificial+intelligence+accounting+finance&amp;hl=en&amp;as_sdt=2007&amp;as_ylo=2021&amp;as_yhi=2024</t>
  </si>
  <si>
    <t>N Van Hoa, NTH Duyen, VN Huyen, HV Quang…</t>
  </si>
  <si>
    <t>Impact of trained human resources, adoption of technology and international standards on the improvement of accounting and auditing activities in the agricultural …</t>
  </si>
  <si>
    <t>AgBioForum</t>
  </si>
  <si>
    <t>agbioforum.org</t>
  </si>
  <si>
    <t>http://agbioforum.org/menuscript/index.php/agb/article/view/79</t>
  </si>
  <si>
    <t>https://scholar.google.com/scholar?cites=7404066914952262305&amp;as_sdt=2005&amp;sciodt=2007&amp;hl=en</t>
  </si>
  <si>
    <t>… accounts officers to correctly understand and record financial transactions. Additionally, when IFRS, or international accounting … all financial firms because it addresses accounting and …</t>
  </si>
  <si>
    <t>https://agbioforum.org/menuscript/index.php/agb/article/download/79/55</t>
  </si>
  <si>
    <t>https://scholar.google.com/scholar?q=related:obLzdqGHwGYJ:scholar.google.com/&amp;scioq=artificial+intelligence+accounting+finance&amp;hl=en&amp;as_sdt=2007&amp;as_ylo=2021&amp;as_yhi=2024</t>
  </si>
  <si>
    <t>S Maruthi, SB Dodda, RR Yellu, P Thuniki…</t>
  </si>
  <si>
    <t>Toward a Hermeneutics of Explainability: Unraveling the Inner Workings of AI Systems</t>
  </si>
  <si>
    <t>… Artificial Intelligence …</t>
  </si>
  <si>
    <t>aimlstudies.co.uk</t>
  </si>
  <si>
    <t>https://aimlstudies.co.uk/index.php/jaira/article/view/26</t>
  </si>
  <si>
    <t>https://scholar.google.com/scholar?cites=3906729922004609033&amp;as_sdt=2005&amp;sciodt=2007&amp;hl=en</t>
  </si>
  <si>
    <t>… We glimpse only sporadically the actual behavior of artificial intelligence systems that accounts for their at least superficial plausibility. In most cases, the particular inner workings of AI …</t>
  </si>
  <si>
    <t>https://aimlstudies.co.uk/index.php/jaira/article/download/26/28</t>
  </si>
  <si>
    <t>https://scholar.google.com/scholar?q=related:CWh5Uip-NzYJ:scholar.google.com/&amp;scioq=artificial+intelligence+accounting+finance&amp;hl=en&amp;as_sdt=2007&amp;as_ylo=2021&amp;as_yhi=2024</t>
  </si>
  <si>
    <t>Z Cındık, IH Armutlulu</t>
  </si>
  <si>
    <t>A revision of Altman Z-Score model and a comparative analysis of Turkish companies' financial distress prediction</t>
  </si>
  <si>
    <t>National Accounting Review</t>
  </si>
  <si>
    <t>aimspress.com</t>
  </si>
  <si>
    <t>https://www.aimspress.com/aimspress-data/nar/2021/2/PDF/NAR-03-02-012.pdf</t>
  </si>
  <si>
    <t>https://scholar.google.com/scholar?cites=2572694499710997194&amp;as_sdt=2005&amp;sciodt=2007&amp;hl=en</t>
  </si>
  <si>
    <t>… There are many other theoretical, statistical and artificial intelligence related methods are used to predict financial distress beside Altman Z Score. One of these is cased- based …</t>
  </si>
  <si>
    <t>https://scholar.google.com/scholar?q=related:yhLgSgQMtCMJ:scholar.google.com/&amp;scioq=artificial+intelligence+accounting+finance&amp;hl=en&amp;as_sdt=2007&amp;as_ylo=2021&amp;as_yhi=2024</t>
  </si>
  <si>
    <t>N Yathiraju</t>
  </si>
  <si>
    <t>Investigating the use of an artificial intelligence model in an ERP cloud-based system</t>
  </si>
  <si>
    <t>International Journal of Electrical, Electronics and …</t>
  </si>
  <si>
    <t>aipublications.com</t>
  </si>
  <si>
    <t>https://aipublications.com/uploads/issue_files/IJEEC-APR20222-Investigating.pdf</t>
  </si>
  <si>
    <t>https://scholar.google.com/scholar?cites=2295119964858587023&amp;as_sdt=2005&amp;sciodt=2007&amp;hl=en</t>
  </si>
  <si>
    <t>… , and finance capabilities and contain futuristic reports generation and business intelligence, … In accordance with the prerequisite to utilizing intelligent technology, ERP accounts for the …</t>
  </si>
  <si>
    <t>https://scholar.google.com/scholar?q=related:j5dNrnLn2R8J:scholar.google.com/&amp;scioq=artificial+intelligence+accounting+finance&amp;hl=en&amp;as_sdt=2007&amp;as_ylo=2021&amp;as_yhi=2024</t>
  </si>
  <si>
    <t>S Lockey, N Gillespie, D Holm, IA Someh</t>
  </si>
  <si>
    <t>A review of trust in artificial intelligence: Challenges, vulnerabilities and future directions</t>
  </si>
  <si>
    <t>aisel.aisnet.org</t>
  </si>
  <si>
    <t>https://aisel.aisnet.org/hicss-54/os/trust/2/</t>
  </si>
  <si>
    <t>https://scholar.google.com/scholar?cites=10024397159800412041&amp;as_sdt=2005&amp;sciodt=2007&amp;hl=en</t>
  </si>
  <si>
    <t>… This ‘human-in-the-loop’ approach has also been proposed for AI in financial services [65]. … One study found financial investors trust fully automated artificial advisors more than human …</t>
  </si>
  <si>
    <t>https://scholarspace.manoa.hawaii.edu/bitstream/10125/71284/1/0534.pdf</t>
  </si>
  <si>
    <t>https://scholar.google.com/scholar?q=related:iZdW9RrQHYsJ:scholar.google.com/&amp;scioq=artificial+intelligence+accounting+finance&amp;hl=en&amp;as_sdt=2007&amp;as_ylo=2021&amp;as_yhi=2024</t>
  </si>
  <si>
    <t>H Benbya, S Pachidi, S Jarvenpaa</t>
  </si>
  <si>
    <t>Special issue editorial: Artificial intelligence in organizations: Implications for information systems research</t>
  </si>
  <si>
    <t>Journal of the Association for …</t>
  </si>
  <si>
    <t>https://aisel.aisnet.org/jais/vol22/iss2/10/?fbclid=IwAR0pG_g6UzwQGHLYlksOZe4oMTW6mIDxtoQzQqIWTp1LwrMYPIzbX7nb33Q</t>
  </si>
  <si>
    <t>https://scholar.google.com/scholar?cites=17799880015086746872&amp;as_sdt=2005&amp;sciodt=2007&amp;hl=en</t>
  </si>
  <si>
    <t>… Early efforts in artificial intelligence aimed at building machines capable of simulating human intelligence. Despite such attempts and promises of the practical usefulness of AI, efforts …</t>
  </si>
  <si>
    <t>https://www.repository.cam.ac.uk/bitstreams/f7644b59-077e-4df9-8a5e-29b81c1e0eb9/download</t>
  </si>
  <si>
    <t>https://scholar.google.com/scholar?q=related:-PzR35DgBfcJ:scholar.google.com/&amp;scioq=artificial+intelligence+accounting+finance&amp;hl=en&amp;as_sdt=2007&amp;as_ylo=2021&amp;as_yhi=2024</t>
  </si>
  <si>
    <t>S Gupta, Y Chen</t>
  </si>
  <si>
    <t>Supporting inclusive learning using chatbots? A chatbot-led interview study</t>
  </si>
  <si>
    <t>Journal of Information Systems Education</t>
  </si>
  <si>
    <t>https://aisel.aisnet.org/jise/vol33/iss1/11/</t>
  </si>
  <si>
    <t>https://scholar.google.com/scholar?cites=11212526177035598301&amp;as_sdt=2005&amp;sciodt=2007&amp;hl=en</t>
  </si>
  <si>
    <t>… The advancement of artificial intelligence (AI) … financial aid resources, it would be helpful. As one student replied: “I think it might be useful to be able to connect those who need financial …</t>
  </si>
  <si>
    <t>https://jise.org/Volume33/n1/JISE2022v33n1pp98-108.pdf</t>
  </si>
  <si>
    <t>https://scholar.google.com/scholar?q=related:3bn5yCblmpsJ:scholar.google.com/&amp;scioq=artificial+intelligence+accounting+finance&amp;hl=en&amp;as_sdt=2007&amp;as_ylo=2021&amp;as_yhi=2024</t>
  </si>
  <si>
    <t>MS Gazi, MR Hasan, N Gurung…</t>
  </si>
  <si>
    <t>Ethical Considerations in AI-driven Dynamic Pricing in the USA: Balancing Profit Maximization with Consumer Fairness and Transparency</t>
  </si>
  <si>
    <t>… Finance and Accounting …</t>
  </si>
  <si>
    <t>al-kindipublisher.com</t>
  </si>
  <si>
    <t>https://al-kindipublisher.com/index.php/jefas/article/view/7099</t>
  </si>
  <si>
    <t>https://scholar.google.com/scholar?cites=9543574559466218717&amp;as_sdt=2005&amp;sciodt=2007&amp;hl=en</t>
  </si>
  <si>
    <t>… https://fastercapital.com/topics/machine-learning-and-dynamic-pricing.html [3] Gerlick, JA, &amp;Liozu, SM (2020). Ethical and legal considerations of artificial intelligence and algorithmic …</t>
  </si>
  <si>
    <t>https://al-kindipublisher.com/index.php/jefas/article/download/7099/5950</t>
  </si>
  <si>
    <t>https://scholar.google.com/scholar?q=related:3WRwcH-WcYQJ:scholar.google.com/&amp;scioq=artificial+intelligence+accounting+finance&amp;hl=en&amp;as_sdt=2007&amp;as_ylo=2021&amp;as_yhi=2024</t>
  </si>
  <si>
    <t>S Padmanabhan, TQB Tran…</t>
  </si>
  <si>
    <t>Artificial intelligence in hypertension: seeing through a glass darkly</t>
  </si>
  <si>
    <t>Circulation Research</t>
  </si>
  <si>
    <t>Am Heart Assoc</t>
  </si>
  <si>
    <t>https://www.ahajournals.org/doi/abs/10.1161/CIRCRESAHA.121.318106</t>
  </si>
  <si>
    <t>https://scholar.google.com/scholar?cites=8714828295334432476&amp;as_sdt=2005&amp;sciodt=2007&amp;hl=en</t>
  </si>
  <si>
    <t>10.1161/CIRCRESAHA.121.318106</t>
  </si>
  <si>
    <t>… decade, artificial intelligence (AI) has transformed all aspects of life (advertising, finance, … and disability-adjusted life years, 6 accounting for more cardiovascular death than any other …</t>
  </si>
  <si>
    <t>https://www.ahajournals.org/doi/pdf/10.1161/CIRCRESAHA.121.318106</t>
  </si>
  <si>
    <t>https://scholar.google.com/scholar?q=related:3I7uVSlK8XgJ:scholar.google.com/&amp;scioq=artificial+intelligence+accounting+finance&amp;hl=en&amp;as_sdt=2007&amp;as_ylo=2021&amp;as_yhi=2024</t>
  </si>
  <si>
    <t>A Gallego, T Kurer</t>
  </si>
  <si>
    <t>Automation, digitalization, and artificial intelligence in the workplace: implications for political behavior</t>
  </si>
  <si>
    <t>Annual Review of Political Science</t>
  </si>
  <si>
    <t>annualreviews.org</t>
  </si>
  <si>
    <t>https://www.annualreviews.org/doi/abs/10.1146/annurev-polisci-051120-104535</t>
  </si>
  <si>
    <t>https://scholar.google.com/scholar?cites=7215882220833072024&amp;as_sdt=2005&amp;sciodt=2007&amp;hl=en</t>
  </si>
  <si>
    <t>10.1146/annurev-polisci-051120-104535</t>
  </si>
  <si>
    <t>… There are renewed concerns that technological developments in areas such as robotics and artificial intelligence will destroy jobs and create political upheaval. This article reviews the …</t>
  </si>
  <si>
    <t>https://www.annualreviews.org/doi/full/10.1146/annurev-polisci-051120-104535</t>
  </si>
  <si>
    <t>https://scholar.google.com/scholar?q=related:mOPPAab2I2QJ:scholar.google.com/&amp;scioq=artificial+intelligence+accounting+finance&amp;hl=en&amp;as_sdt=2007&amp;as_ylo=2021&amp;as_yhi=2024</t>
  </si>
  <si>
    <t>Q Chen, R Leaman, A Allot, L Luo…</t>
  </si>
  <si>
    <t>Artificial intelligence in action: addressing the COVID-19 pandemic with natural language processing</t>
  </si>
  <si>
    <t>Annual review of …</t>
  </si>
  <si>
    <t>https://www.annualreviews.org/doi/abs/10.1146/annurev-biodatasci-021821-061045</t>
  </si>
  <si>
    <t>https://scholar.google.com/scholar?cites=13079880449524409486&amp;as_sdt=2005&amp;sciodt=2007&amp;hl=en</t>
  </si>
  <si>
    <t>10.1146/annurev-biodatasci-021821-061045</t>
  </si>
  <si>
    <t>… Natural language processing (NLP)—the branch of artificial intelligence that interprets human language—can be applied to address many of the information needs made urgent by the …</t>
  </si>
  <si>
    <t>https://www.annualreviews.org/doi/full/10.1146/annurev-biodatasci-021821-061045</t>
  </si>
  <si>
    <t>https://scholar.google.com/scholar?q=related:jqR6-vcRhbUJ:scholar.google.com/&amp;scioq=artificial+intelligence+accounting+finance&amp;hl=en&amp;as_sdt=2007&amp;as_ylo=2021&amp;as_yhi=2024</t>
  </si>
  <si>
    <t>E Haapamäki, J Sihvonen</t>
  </si>
  <si>
    <t>Cybersecurity in accounting research</t>
  </si>
  <si>
    <t>Artificial Intelligence in Accounting</t>
  </si>
  <si>
    <t>api.taylorfrancis.com</t>
  </si>
  <si>
    <t>https://api.taylorfrancis.com/content/chapters/edit/download?identifierName=doi&amp;identifierValue=10.4324/9781003198123-10&amp;type=chapterpdf</t>
  </si>
  <si>
    <t>https://scholar.google.com/scholar?cites=13456735854504078721&amp;as_sdt=2005&amp;sciodt=2007&amp;hl=en</t>
  </si>
  <si>
    <t>10.1108/MAJ-09-2018-2004</t>
  </si>
  <si>
    <t>… in the accounting domain by investigating how well recent literature addresses … the accounting implications of those objectives.We synthesise cybersecurity research in the accounting …</t>
  </si>
  <si>
    <t>https://www.emerald.com/insight/content/doi/10.1108/MAJ-09-2018-2004/full/pdf</t>
  </si>
  <si>
    <t>https://scholar.google.com/scholar?q=related:gW36e_btv7oJ:scholar.google.com/&amp;scioq=artificial+intelligence+accounting+finance&amp;hl=en&amp;as_sdt=2007&amp;as_ylo=2021&amp;as_yhi=2024</t>
  </si>
  <si>
    <t>JLM McDaniel, K Pease</t>
  </si>
  <si>
    <t>Predictive policing and artificial intelligence</t>
  </si>
  <si>
    <t>https://api.taylorfrancis.com/content/books/mono/download?identifierName=doi&amp;identifierValue=10.4324/9780429265365&amp;type=googlepdf</t>
  </si>
  <si>
    <t>https://scholar.google.com/scholar?cites=5444859244166556756&amp;as_sdt=2005&amp;sciodt=2007&amp;hl=en</t>
  </si>
  <si>
    <t>… Systems and technologies labelled as ‘predictive’ and ‘artificial intelligence’ (AI) are … However, new predictive and AI technologies may come at a price, not only as a financial cost to a …</t>
  </si>
  <si>
    <t>https://scholar.archive.org/work/eu2ym7xy4ndsnayparnnbtcq6e/access/wayback/https://s3-euw1-ap-pe-ws4-capi2-distribution-p.s3.eu-west-1.amazonaws.com/books/9780429265365/HUB/googleScholarPdf.pdf?response-content-disposition=attachment%3B%20filename%3D%229780429265365_googlepreview.pdf%22&amp;response-content-type=application%2Fpdf&amp;X-Amz-Algorithm=AWS4-HMAC-SHA256&amp;X-Amz-Date=20210127T085405Z&amp;X-Amz-SignedHeaders=host&amp;X-Amz-Expires=604800&amp;X-Amz-Credential=AKIAQFVOSJ57SSJPZ65S%2F20210127%2Feu-west-1%2Fs3%2Faws4_request&amp;X-Amz-Signature=ce784cf71d58b7d96313cbdfa010bf38121ed9d17d0d646b30d3ca973a5f3a23</t>
  </si>
  <si>
    <t>https://scholar.google.com/scholar?q=related:VKyMbKIGkEsJ:scholar.google.com/&amp;scioq=artificial+intelligence+accounting+finance&amp;hl=en&amp;as_sdt=2007&amp;as_ylo=2021&amp;as_yhi=2024</t>
  </si>
  <si>
    <t>R Knevel, KP Liao</t>
  </si>
  <si>
    <t>From real-world electronic health record data to real-world results using artificial intelligence</t>
  </si>
  <si>
    <t>Annals of the Rheumatic Diseases</t>
  </si>
  <si>
    <t>ard.bmj.com</t>
  </si>
  <si>
    <t>https://ard.bmj.com/content/82/3/306.abstract</t>
  </si>
  <si>
    <t>https://scholar.google.com/scholar?cites=16249036005369892179&amp;as_sdt=2005&amp;sciodt=2007&amp;hl=en</t>
  </si>
  <si>
    <t>… Studies have found that relying on diagnostic or financial codes solely to create roust cohorts, is often not sufficiently precise17 18 and classification models and ML techniques using a …</t>
  </si>
  <si>
    <t>https://ard.bmj.com/content/annrheumdis/82/3/306.full.pdf</t>
  </si>
  <si>
    <t>https://scholar.google.com/scholar?q=related:U82a4icsgOEJ:scholar.google.com/&amp;scioq=artificial+intelligence+accounting+finance&amp;hl=en&amp;as_sdt=2007&amp;as_ylo=2021&amp;as_yhi=2024</t>
  </si>
  <si>
    <t>S Mokhtari, KK Yen, J Liu</t>
  </si>
  <si>
    <t>Effectiveness of artificial intelligence in stock market prediction based on machine learning</t>
  </si>
  <si>
    <t>arXiv preprint arXiv:2107.01031</t>
  </si>
  <si>
    <t>arxiv.org</t>
  </si>
  <si>
    <t>https://arxiv.org/abs/2107.01031</t>
  </si>
  <si>
    <t>https://scholar.google.com/scholar?cites=9709304537095578403&amp;as_sdt=2005&amp;sciodt=2007&amp;hl=en</t>
  </si>
  <si>
    <t>… by financial analysts; but through the development of computing power and artificial intelligence, this … reports to evaluate three criteria: profitability, naive extrapolation, and accounting …</t>
  </si>
  <si>
    <t>https://arxiv.org/pdf/2107.01031</t>
  </si>
  <si>
    <t>https://scholar.google.com/scholar?q=related:I6OrzQhhvoYJ:scholar.google.com/&amp;scioq=artificial+intelligence+accounting+finance&amp;hl=en&amp;as_sdt=2007&amp;as_ylo=2021&amp;as_yhi=2024</t>
  </si>
  <si>
    <t>ML Littman, I Ajunwa, G Berger, C Boutilier…</t>
  </si>
  <si>
    <t>Gathering strength, gathering storms: The one hundred year study on artificial intelligence (AI100) 2021 study panel report</t>
  </si>
  <si>
    <t>arXiv preprint arXiv …</t>
  </si>
  <si>
    <t>https://arxiv.org/abs/2210.15767</t>
  </si>
  <si>
    <t>https://scholar.google.com/scholar?cites=7559727208131436500&amp;as_sdt=2005&amp;sciodt=2007&amp;hl=en</t>
  </si>
  <si>
    <t>… about the state of artificial intelligence and its influences on … —experts who create artificial intelligence algorithms or study their … finance, so-called robo-advising— automated financial …</t>
  </si>
  <si>
    <t>https://arxiv.org/pdf/2210.15767</t>
  </si>
  <si>
    <t>https://scholar.google.com/scholar?q=related:1J-Ht9eL6WgJ:scholar.google.com/&amp;scioq=artificial+intelligence+accounting+finance&amp;hl=en&amp;as_sdt=2007&amp;as_ylo=2021&amp;as_yhi=2024</t>
  </si>
  <si>
    <t>D Zha, ZP Bhat, KH Lai, F Yang, Z Jiang…</t>
  </si>
  <si>
    <t>Data-centric artificial intelligence: A survey</t>
  </si>
  <si>
    <t>https://arxiv.org/abs/2303.10158</t>
  </si>
  <si>
    <t>https://scholar.google.com/scholar?cites=2963332937098383837&amp;as_sdt=2005&amp;sciodt=2007&amp;hl=en</t>
  </si>
  <si>
    <t>Artificial Intelligence (AI) is making a profound impact in almost every domain. A vital enabler of its great success is the availability of abundant and high-quality data for building …</t>
  </si>
  <si>
    <t>https://arxiv.org/pdf/2303.10158</t>
  </si>
  <si>
    <t>https://scholar.google.com/scholar?q=related:3dH2GpvfHykJ:scholar.google.com/&amp;scioq=artificial+intelligence+accounting+finance&amp;hl=en&amp;as_sdt=2007&amp;as_ylo=2021&amp;as_yhi=2024</t>
  </si>
  <si>
    <t>A Oseni, N Moustafa, H Janicke, P Liu, Z Tari…</t>
  </si>
  <si>
    <t>Security and privacy for artificial intelligence: Opportunities and challenges</t>
  </si>
  <si>
    <t>https://arxiv.org/abs/2102.04661</t>
  </si>
  <si>
    <t>https://scholar.google.com/scholar?cites=5270685134562529256&amp;as_sdt=2005&amp;sciodt=2007&amp;hl=en</t>
  </si>
  <si>
    <t>… machine learning models are being used to drive innovation in the area of health care, gaming and finance, while autonomous car manufacturers rely on the deep learning models to …</t>
  </si>
  <si>
    <t>https://arxiv.org/pdf/2102.04661</t>
  </si>
  <si>
    <t>https://scholar.google.com/scholar?q=related:6A-IYDQ8JUkJ:scholar.google.com/&amp;scioq=artificial+intelligence+accounting+finance&amp;hl=en&amp;as_sdt=2007&amp;as_ylo=2021&amp;as_yhi=2024</t>
  </si>
  <si>
    <t>W Hariri</t>
  </si>
  <si>
    <t>Unlocking the potential of ChatGPT: A comprehensive exploration of its applications, advantages, limitations, and future directions in natural language processing</t>
  </si>
  <si>
    <t>arXiv preprint arXiv:2304.02017</t>
  </si>
  <si>
    <t>https://arxiv.org/abs/2304.02017</t>
  </si>
  <si>
    <t>https://scholar.google.com/scholar?cites=16813291965336438052&amp;as_sdt=2005&amp;sciodt=2007&amp;hl=en</t>
  </si>
  <si>
    <t>… Finally, This paper contributes to ongoing discussions surrounding artificial intelligence and … In finance, chatbots can be used to help customers manage their accounts, make payments, …</t>
  </si>
  <si>
    <t>https://arxiv.org/pdf/2304.02017</t>
  </si>
  <si>
    <t>https://scholar.google.com/scholar?q=related:JMXOOvbPVOkJ:scholar.google.com/&amp;scioq=artificial+intelligence+accounting+finance&amp;hl=en&amp;as_sdt=2007&amp;as_ylo=2021&amp;as_yhi=2024</t>
  </si>
  <si>
    <t>S Romanova, S Maryanova…</t>
  </si>
  <si>
    <t>Analysis of the Key Financial Factors Affecting the Profitability of Enterprises in the Context of the Digitalization of the Economy</t>
  </si>
  <si>
    <t>Second Conference on …</t>
  </si>
  <si>
    <t>atlantis-press.com</t>
  </si>
  <si>
    <t>https://www.atlantis-press.com/proceedings/ift-21/125964602</t>
  </si>
  <si>
    <t>https://scholar.google.com/scholar?cites=14533668685155852455&amp;as_sdt=2005&amp;sciodt=2007&amp;hl=en</t>
  </si>
  <si>
    <t>… on the influence of a number of key financial factors, reflecting the degree of financial condition and stability of the organization. However, financial factors have their own basis, which …</t>
  </si>
  <si>
    <t>https://www.atlantis-press.com/article/125964602.pdf</t>
  </si>
  <si>
    <t>https://scholar.google.com/scholar?q=related:p-Dunar2sckJ:scholar.google.com/&amp;scioq=artificial+intelligence+accounting+finance&amp;hl=en&amp;as_sdt=2007&amp;as_ylo=2021&amp;as_yhi=2024</t>
  </si>
  <si>
    <t>G Lăzăroiu, M Bogdan, M Geamănu…</t>
  </si>
  <si>
    <t>Artificial intelligence algorithms and cloud computing technologies in blockchain-based fintech management</t>
  </si>
  <si>
    <t>Oeconomia …</t>
  </si>
  <si>
    <t>bibliotekanauki.pl</t>
  </si>
  <si>
    <t>https://bibliotekanauki.pl/articles/19901187.pdf</t>
  </si>
  <si>
    <t>https://scholar.google.com/scholar?cites=9270946229517165381&amp;as_sdt=2005&amp;sciodt=2007&amp;hl=en</t>
  </si>
  <si>
    <t>… big data, artificial intelligence (AI), deep and machine learning, and blockchain (Chaklader et al., 2023) in financial services and … through the integration of blockchain into ESG Finance. …</t>
  </si>
  <si>
    <t>https://scholar.google.com/scholar?q=related:RSMe5nkEqYAJ:scholar.google.com/&amp;scioq=artificial+intelligence+accounting+finance&amp;hl=en&amp;as_sdt=2007&amp;as_ylo=2021&amp;as_yhi=2024</t>
  </si>
  <si>
    <t>DSJ Ting, VHX Foo, LWY Yang, JT Sia…</t>
  </si>
  <si>
    <t>Artificial intelligence for anterior segment diseases: Emerging applications in ophthalmology</t>
  </si>
  <si>
    <t>British journal of …</t>
  </si>
  <si>
    <t>bjo.bmj.com</t>
  </si>
  <si>
    <t>https://bjo.bmj.com/content/105/2/158.abstract</t>
  </si>
  <si>
    <t>https://scholar.google.com/scholar?cites=2340952428601582928&amp;as_sdt=2005&amp;sciodt=2007&amp;hl=en</t>
  </si>
  <si>
    <t>… 2 clinical deployment of artificial intelligence (AI) technology is now a promising reality in healthcare, including ophthalmology,3 cardiology,4 radiology5 and oncology,6 among others. …</t>
  </si>
  <si>
    <t>https://www.researchgate.net/profile/Haotian-Lin/publication/342137086_Artificial_intelligence_for_anterior_segment_diseases_Emerging_applications_in_ophthalmology/links/660b5ed4390c214cfd2f89a6/Artificial-intelligence-for-anterior-segment-diseases-Emerging-applications-in-ophthalmology.pdf</t>
  </si>
  <si>
    <t>https://scholar.google.com/scholar?q=related:UKXittS7fCAJ:scholar.google.com/&amp;scioq=artificial+intelligence+accounting+finance&amp;hl=en&amp;as_sdt=2007&amp;as_ylo=2021&amp;as_yhi=2024</t>
  </si>
  <si>
    <t>SK Bakshi, SR Lin, DSW Ting, MF Chiang…</t>
  </si>
  <si>
    <t>The era of artificial intelligence and virtual reality: transforming surgical education in ophthalmology</t>
  </si>
  <si>
    <t>British Journal of …</t>
  </si>
  <si>
    <t>https://bjo.bmj.com/content/105/10/1325.abstract</t>
  </si>
  <si>
    <t>https://scholar.google.com/scholar?cites=14441433208044463926&amp;as_sdt=2005&amp;sciodt=2007&amp;hl=en</t>
  </si>
  <si>
    <t>… Artificial intelligence, which has already seen numerous applications in ophthalmology, may be used to facilitate surgical tracking and evaluation. Within immersive technology, growth …</t>
  </si>
  <si>
    <t>https://scholar.google.com/scholar?q=related:NicFHf1GasgJ:scholar.google.com/&amp;scioq=artificial+intelligence+accounting+finance&amp;hl=en&amp;as_sdt=2007&amp;as_ylo=2021&amp;as_yhi=2024</t>
  </si>
  <si>
    <t>B Vasey, M Nagendran, B Campbell, DA Clifton…</t>
  </si>
  <si>
    <t>Reporting guideline for the early stage clinical evaluation of decision support systems driven by artificial intelligence: DECIDE-AI</t>
  </si>
  <si>
    <t>bmj</t>
  </si>
  <si>
    <t>bmj.com</t>
  </si>
  <si>
    <t>https://www.bmj.com/content/377/bmj-2022-070904.short</t>
  </si>
  <si>
    <t>https://scholar.google.com/scholar?cites=5494674628639251465&amp;as_sdt=2005&amp;sciodt=2007&amp;hl=en</t>
  </si>
  <si>
    <t>… The prospect of improved clinical outcomes and more efficient health systems has fuelled a rapid rise in the development and evaluation of artificial intelligence (AI) systems over the …</t>
  </si>
  <si>
    <t>https://www.bmj.com/content/bmj/377/bmj-2022-070904.full.pdf</t>
  </si>
  <si>
    <t>https://scholar.google.com/scholar?q=related:CdxkdHYBQUwJ:scholar.google.com/&amp;scioq=artificial+intelligence+accounting+finance&amp;hl=en&amp;as_sdt=2007&amp;as_ylo=2021&amp;as_yhi=2024</t>
  </si>
  <si>
    <t>T Takahashi, G Nakagami, R Murayama, M Abe-Doi…</t>
  </si>
  <si>
    <t>… vein measurement by ultrasonography to prevent peripheral intravenous catheter failure for clinical practice using artificial intelligence: development and evaluation …</t>
  </si>
  <si>
    <t>BMJ open</t>
  </si>
  <si>
    <t>bmjopen.bmj.com</t>
  </si>
  <si>
    <t>https://bmjopen.bmj.com/content/12/5/e051466.abstract</t>
  </si>
  <si>
    <t>https://scholar.google.com/scholar?cites=38219247938569252&amp;as_sdt=2005&amp;sciodt=2007&amp;hl=en</t>
  </si>
  <si>
    <t>… This study aimed to develop and validate a system that automatically measures blood vessel diameters on ultrasound images using artificial intelligence (AI) and provide …</t>
  </si>
  <si>
    <t>https://bmjopen.bmj.com/content/bmjopen/12/5/e051466.full.pdf</t>
  </si>
  <si>
    <t>https://scholar.google.com/scholar?q=related:JAT2GDTIhwAJ:scholar.google.com/&amp;scioq=artificial+intelligence+accounting+finance&amp;hl=en&amp;as_sdt=2007&amp;as_ylo=2021&amp;as_yhi=2024</t>
  </si>
  <si>
    <t>A Naim, F Alahmari, A Rahim</t>
  </si>
  <si>
    <t>Role of artificial intelligence in market development and vehicular communication</t>
  </si>
  <si>
    <t>Smart Antennas: Recent Trends …</t>
  </si>
  <si>
    <t>books.google.com</t>
  </si>
  <si>
    <t>https://books.google.com/books?hl=en&amp;lr=&amp;id=pFg9EAAAQBAJ&amp;oi=fnd&amp;pg=PA28&amp;dq=artificial+intelligence+accounting+finance&amp;ots=VuDGCP3YA0&amp;sig=8K5tfFZDC4lqFZYIqGGDYn_k2hA</t>
  </si>
  <si>
    <t>https://scholar.google.com/scholar?cites=8992557363619172116&amp;as_sdt=2005&amp;sciodt=2007&amp;hl=en</t>
  </si>
  <si>
    <t>… advantages of AI for financial institutions in achieving its financial outcomes and helping … , Financial decisions, Accounting decisions, user groups, etc. Most important reason for financial …</t>
  </si>
  <si>
    <t>https://scholar.google.com/scholar?q=related:FA_YEEf7y3wJ:scholar.google.com/&amp;scioq=artificial+intelligence+accounting+finance&amp;hl=en&amp;as_sdt=2007&amp;as_ylo=2021&amp;as_yhi=2024</t>
  </si>
  <si>
    <t>G Rana, A Khang, R Sharma, AK Goel, AK Dubey</t>
  </si>
  <si>
    <t>Reinventing manufacturing and business processes through artificial intelligence</t>
  </si>
  <si>
    <t>https://books.google.com/books?hl=en&amp;lr=&amp;id=6JsIEQAAQBAJ&amp;oi=fnd&amp;pg=PP1&amp;dq=artificial+intelligence+accounting+finance&amp;ots=GGW8nD9JKp&amp;sig=z39vcxFJFH7tSsMnZoh481jLFSA</t>
  </si>
  <si>
    <t>https://scholar.google.com/scholar?cites=3611593027398659415&amp;as_sdt=2005&amp;sciodt=2007&amp;hl=en</t>
  </si>
  <si>
    <t>… His research is situated in the field of finance and accounting, with a special focus on forensic and behavioral, academic entrepreneurship and collaborative research and development …</t>
  </si>
  <si>
    <t>https://scholar.google.com/scholar?q=related:V-1fL7n0HjIJ:scholar.google.com/&amp;scioq=artificial+intelligence+accounting+finance&amp;hl=en&amp;as_sdt=2007&amp;as_ylo=2021&amp;as_yhi=2024</t>
  </si>
  <si>
    <t>K Crawford</t>
  </si>
  <si>
    <t>The atlas of AI: Power, politics, and the planetary costs of artificial intelligence</t>
  </si>
  <si>
    <t>https://books.google.com/books?hl=en&amp;lr=&amp;id=XvEdEAAAQBAJ&amp;oi=fnd&amp;pg=PP1&amp;dq=artificial+intelligence+accounting+finance&amp;ots=MpIDNn6UAt&amp;sig=E_7RWKut5ZHs9V-NFWprn7m2fmg</t>
  </si>
  <si>
    <t>https://scholar.google.com/scholar?cites=16194146959364647039&amp;as_sdt=2005&amp;sciodt=2007&amp;hl=en</t>
  </si>
  <si>
    <t>… A constellation of financial, cultural, and scientific interests had a … In fact, artificial intelligence as we know it depends entirely on a … We need a theory of AI that accounts for the states and …</t>
  </si>
  <si>
    <t>https://scholar.google.com/scholar?q=related:f-hm-dsqveAJ:scholar.google.com/&amp;scioq=artificial+intelligence+accounting+finance&amp;hl=en&amp;as_sdt=2007&amp;as_ylo=2021&amp;as_yhi=2024</t>
  </si>
  <si>
    <t>JC Westland</t>
  </si>
  <si>
    <t>Audit analytics: data science for the accounting profession</t>
  </si>
  <si>
    <t>https://books.google.com/books?hl=en&amp;lr=&amp;id=di3_EAAAQBAJ&amp;oi=fnd&amp;pg=PR5&amp;dq=artificial+intelligence+accounting+finance&amp;ots=fV2TXR8vkI&amp;sig=Z7wVmOLjsXoAyT3heQqAOSBa7a4</t>
  </si>
  <si>
    <t>https://scholar.google.com/scholar?cites=6294897960086439018&amp;as_sdt=2005&amp;sciodt=2007&amp;hl=en</t>
  </si>
  <si>
    <t>… by underreporting of financial information in corporate accounting reports. Yet any … machine learning, which is important since the concepts of machine learning and artificial intelligence …</t>
  </si>
  <si>
    <t>https://thuvienso.hoasen.edu.vn/bitstream/handle/123456789/12339/Contents.pdf?sequence=1</t>
  </si>
  <si>
    <t>https://scholar.google.com/scholar?q=related:aoRIyFf4W1cJ:scholar.google.com/&amp;scioq=artificial+intelligence+accounting+finance&amp;hl=en&amp;as_sdt=2007&amp;as_ylo=2021&amp;as_yhi=2024</t>
  </si>
  <si>
    <t>HL Vogel</t>
  </si>
  <si>
    <t>Travel industry economics: A guide for financial analysis</t>
  </si>
  <si>
    <t>https://books.google.com/books?hl=en&amp;lr=&amp;id=92AuEAAAQBAJ&amp;oi=fnd&amp;pg=PR8&amp;dq=artificial+intelligence+accounting+finance&amp;ots=bVs3umfC5y&amp;sig=urLZD5aGgZzwX7o0UDVPR4mj074</t>
  </si>
  <si>
    <t>https://scholar.google.com/scholar?cites=12287559434348431713&amp;as_sdt=2005&amp;sciodt=2007&amp;hl=en</t>
  </si>
  <si>
    <t>… This fourth edition updates, refreshes and extends coverage of tourism economics and adds sections on travel law and applications of big data and artificial intelligence technologies as …</t>
  </si>
  <si>
    <t>https://thuvienso.hoasen.edu.vn/bitstream/handle/123456789/9106/Contents.pdf?sequence=3&amp;isAllowed=y</t>
  </si>
  <si>
    <t>https://scholar.google.com/scholar?q=related:YYnWCDQuhqoJ:scholar.google.com/&amp;scioq=artificial+intelligence+accounting+finance&amp;hl=en&amp;as_sdt=2007&amp;as_ylo=2021&amp;as_yhi=2024</t>
  </si>
  <si>
    <t>D McQuillan</t>
  </si>
  <si>
    <t>Resisting AI: an anti-fascist approach to artificial intelligence</t>
  </si>
  <si>
    <t>https://books.google.com/books?hl=en&amp;lr=&amp;id=N6x6EAAAQBAJ&amp;oi=fnd&amp;pg=PP1&amp;dq=artificial+intelligence+accounting+finance&amp;ots=2JVSCWnJKU&amp;sig=L8mTsWY7foNKq-DQxZ9MbHXOKVA</t>
  </si>
  <si>
    <t>https://scholar.google.com/scholar?cites=13569578912085710609&amp;as_sdt=2005&amp;sciodt=2007&amp;hl=en</t>
  </si>
  <si>
    <t>… The latest wave of AI has come to prominence in the period following the 2008 financial … and the way the pseudo- rational ideology of artificial intelligence, with its racist and supremacist …</t>
  </si>
  <si>
    <t>https://scholar.google.com/scholar?q=related:EReANiDUULwJ:scholar.google.com/&amp;scioq=artificial+intelligence+accounting+finance&amp;hl=en&amp;as_sdt=2007&amp;as_ylo=2021&amp;as_yhi=2024</t>
  </si>
  <si>
    <t>J Joque</t>
  </si>
  <si>
    <t>Revolutionary mathematics: Artificial intelligence, statistics and the logic of capitalism</t>
  </si>
  <si>
    <t>https://books.google.com/books?hl=en&amp;lr=&amp;id=KuhOEAAAQBAJ&amp;oi=fnd&amp;pg=PR7&amp;dq=artificial+intelligence+accounting+finance&amp;ots=GZxuLsuYM9&amp;sig=wPnZZisUOYprXZy5_x12PI8Lt1Q</t>
  </si>
  <si>
    <t>https://scholar.google.com/scholar?cites=10880506488840993178&amp;as_sdt=2005&amp;sciodt=2007&amp;hl=en</t>
  </si>
  <si>
    <t>… knowledge production is beset by unreplicable studies, the carbon impacts of big data infrastructures add to threats of environmental devastation, and artificial intelligence is possibly …</t>
  </si>
  <si>
    <t>https://scholar.google.com/scholar?q=related:mjmzEwFT_5YJ:scholar.google.com/&amp;scioq=artificial+intelligence+accounting+finance&amp;hl=en&amp;as_sdt=2007&amp;as_ylo=2021&amp;as_yhi=2024</t>
  </si>
  <si>
    <t>A Aloisi, V De Stefano</t>
  </si>
  <si>
    <t>Your boss is an algorithm: artificial intelligence, platform work and labour</t>
  </si>
  <si>
    <t>https://books.google.com/books?hl=en&amp;lr=&amp;id=JmB7EAAAQBAJ&amp;oi=fnd&amp;pg=PR5&amp;dq=artificial+intelligence+accounting+finance&amp;ots=y_GaxhQ1Wv&amp;sig=r02aG2VLk6Is2ZiT3Y5wqMSD2DU</t>
  </si>
  <si>
    <t>https://scholar.google.com/scholar?cites=2615470107363994374&amp;as_sdt=2005&amp;sciodt=2007&amp;hl=en</t>
  </si>
  <si>
    <t>… Mapping and understanding the technological transformation of managerial prerogatives in workplaces driven by machines, artificial intelligence and algorithms’ as well as from the …</t>
  </si>
  <si>
    <t>https://scholar.google.com/scholar?q=related:BmsVjjQETCQJ:scholar.google.com/&amp;scioq=artificial+intelligence+accounting+finance&amp;hl=en&amp;as_sdt=2007&amp;as_ylo=2021&amp;as_yhi=2024</t>
  </si>
  <si>
    <t>W Holmes, J Persson, IA Chounta, B Wasson…</t>
  </si>
  <si>
    <t>Artificial intelligence and education: A critical view through the lens of human rights, democracy and the rule of law</t>
  </si>
  <si>
    <t>https://books.google.com/books?hl=en&amp;lr=&amp;id=RM-lEAAAQBAJ&amp;oi=fnd&amp;pg=PA5&amp;dq=artificial+intelligence+accounting+finance&amp;ots=gd8-MrXkC-&amp;sig=PgeR5QX7tpiRWdoR1QFPHKDsddg</t>
  </si>
  <si>
    <t>https://scholar.google.com/scholar?cites=9424316440505852073&amp;as_sdt=2005&amp;sciodt=2007&amp;hl=en</t>
  </si>
  <si>
    <t>… The term artificial intelligence itself was coined at a workshop at Dartmouth College in 1956. From that time, AI experienced periods of huge interest and grand predictions, punctuated …</t>
  </si>
  <si>
    <t>https://scholar.google.com/scholar?q=related:qaA5197lyYIJ:scholar.google.com/&amp;scioq=artificial+intelligence+accounting+finance&amp;hl=en&amp;as_sdt=2007&amp;as_ylo=2021&amp;as_yhi=2024</t>
  </si>
  <si>
    <t>B Eubanks</t>
  </si>
  <si>
    <t>Artificial intelligence for HR: Use AI to support and develop a successful workforce</t>
  </si>
  <si>
    <t>https://books.google.com/books?hl=en&amp;lr=&amp;id=EDpUEAAAQBAJ&amp;oi=fnd&amp;pg=PP1&amp;dq=artificial+intelligence+accounting+finance&amp;ots=fmpWIXMG0v&amp;sig=2QJ2pddl7izTywHn2PsCIp-KXgw</t>
  </si>
  <si>
    <t>https://scholar.google.com/scholar?cites=3583816473009129088&amp;as_sdt=2005&amp;sciodt=2007&amp;hl=en</t>
  </si>
  <si>
    <t>… For example, in a discussion with a Canadian banking and financial services employer with … He claimed the firm was a technology company first and a financial services institution …</t>
  </si>
  <si>
    <t>https://scholar.google.com/scholar?q=related:gAbnJRhGvDEJ:scholar.google.com/&amp;scioq=artificial+intelligence+accounting+finance&amp;hl=en&amp;as_sdt=2007&amp;as_ylo=2021&amp;as_yhi=2024</t>
  </si>
  <si>
    <t>KN Gulson, S Sellar, PT Webb</t>
  </si>
  <si>
    <t>Algorithms of education: How datafication and artificial intelligence shape policy</t>
  </si>
  <si>
    <t>https://books.google.com/books?hl=en&amp;lr=&amp;id=hWlnEAAAQBAJ&amp;oi=fnd&amp;pg=PT5&amp;dq=artificial+intelligence+accounting+finance&amp;ots=Sk0JxizuOU&amp;sig=RjJGcnwkb7LEigvVmRLm3OJ0_jo</t>
  </si>
  <si>
    <t>https://scholar.google.com/scholar?cites=15919315096712114352&amp;as_sdt=2005&amp;sciodt=2007&amp;hl=en</t>
  </si>
  <si>
    <t>… In observations about the film, Ireland notes that this feminized science fiction image of artificial intelligence (AI) appears benign, and yet AI is already becoming “absolutely ubiquitous …</t>
  </si>
  <si>
    <t>https://scholar.google.com/scholar?q=related:sPAJf7zE7NwJ:scholar.google.com/&amp;scioq=artificial+intelligence+accounting+finance&amp;hl=en&amp;as_sdt=2007&amp;as_ylo=2021&amp;as_yhi=2024</t>
  </si>
  <si>
    <t>JP Mueller, L Massaron</t>
  </si>
  <si>
    <t>Artificial intelligence for dummies</t>
  </si>
  <si>
    <t>https://books.google.com/books?hl=en&amp;lr=&amp;id=xT1IEAAAQBAJ&amp;oi=fnd&amp;pg=PA1&amp;dq=artificial+intelligence+accounting+finance&amp;ots=fCfQ3ioqin&amp;sig=wqjl7MRnzpiZewMhmw7IlwXutOs</t>
  </si>
  <si>
    <t>https://scholar.google.com/scholar?cites=4337370941828550034&amp;as_sdt=2005&amp;sciodt=2007&amp;hl=en</t>
  </si>
  <si>
    <t>… As we speak, artificial intelligence is powering your favorite watch, the last plane you flew on, your computer, and your phone. Forget about "the technology of the future"-Al is here today…</t>
  </si>
  <si>
    <t>https://scholar.google.com/scholar?q=related:ks3KJuRvMTwJ:scholar.google.com/&amp;scioq=artificial+intelligence+accounting+finance&amp;hl=en&amp;as_sdt=2007&amp;as_ylo=2021&amp;as_yhi=2024</t>
  </si>
  <si>
    <t>W Holmes, K Porayska-Pomsta</t>
  </si>
  <si>
    <t>The Ethics of Artificial Intelligence in education: Practices, challenges, and debates</t>
  </si>
  <si>
    <t>https://books.google.com/books?hl=en&amp;lr=&amp;id=bqh2EAAAQBAJ&amp;oi=fnd&amp;pg=PT7&amp;dq=artificial+intelligence+accounting+finance&amp;ots=zj9lm5V8F8&amp;sig=Imul_vL9fTNEFdG7wo9BpxoFbak</t>
  </si>
  <si>
    <t>https://scholar.google.com/scholar?cites=8103430172389245794&amp;as_sdt=2005&amp;sciodt=2007&amp;hl=en</t>
  </si>
  <si>
    <t>… The Ethics of Artificial Intelligence in Education identifies and confronts key ethical issues … , policies, and regulations to ensure the positive impact of artificial intelligence in learning. …</t>
  </si>
  <si>
    <t>https://hrcak.srce.hr/en/file/439501</t>
  </si>
  <si>
    <t>https://scholar.google.com/scholar?q=related:YoNx184qdXAJ:scholar.google.com/&amp;scioq=artificial+intelligence+accounting+finance&amp;hl=en&amp;as_sdt=2007&amp;as_ylo=2021&amp;as_yhi=2024</t>
  </si>
  <si>
    <t>T Tzimas</t>
  </si>
  <si>
    <t>Legal and ethical challenges of artificial intelligence from an international law perspective</t>
  </si>
  <si>
    <t>https://books.google.com/books?hl=en&amp;lr=&amp;id=twM7EAAAQBAJ&amp;oi=fnd&amp;pg=PP7&amp;dq=artificial+intelligence+accounting+finance&amp;ots=RfRUxz_P-5&amp;sig=JmSCl3N-Jqrq7IvcOC6mNU-hw58</t>
  </si>
  <si>
    <t>https://scholar.google.com/scholar?cites=18018823186058123682&amp;as_sdt=2005&amp;sciodt=2007&amp;hl=en</t>
  </si>
  <si>
    <t>… artificial intelligence—AGI—and super artificial intelligence looming -ASI. In fact even existing narrow artificial intelligence… ,7 merging of human and artificial intelligence, 5G networks,8 …</t>
  </si>
  <si>
    <t>https://scholar.google.com/scholar?q=related:ohmRSzi4D_oJ:scholar.google.com/&amp;scioq=artificial+intelligence+accounting+finance&amp;hl=en&amp;as_sdt=2007&amp;as_ylo=2021&amp;as_yhi=2024</t>
  </si>
  <si>
    <t>L Turner, AB Weickgenannt, MK Copeland</t>
  </si>
  <si>
    <t>Accounting information systems: controls and processes</t>
  </si>
  <si>
    <t>https://books.google.com/books?hl=en&amp;lr=&amp;id=o8CWEAAAQBAJ&amp;oi=fnd&amp;pg=PA1&amp;dq=artificial+intelligence+accounting+finance&amp;ots=YR0sVlOKJc&amp;sig=hqern-NIimunJgNRubVvkk_lrR4</t>
  </si>
  <si>
    <t>https://scholar.google.com/scholar?cites=13873500193699974243&amp;as_sdt=2005&amp;sciodt=2007&amp;hl=en</t>
  </si>
  <si>
    <t>… These innovations include digital transformation, artificial intelligence, machine language, … into the appropriate general ledger accounts and that financial information is reported to …</t>
  </si>
  <si>
    <t>https://thuvienso.hoasen.edu.vn/bitstream/handle/123456789/7242/Contents.pdf?sequence=4</t>
  </si>
  <si>
    <t>https://scholar.google.com/scholar?q=related:Y8zM1OuSiMAJ:scholar.google.com/&amp;scioq=artificial+intelligence+accounting+finance&amp;hl=en&amp;as_sdt=2007&amp;as_ylo=2021&amp;as_yhi=2024</t>
  </si>
  <si>
    <t>A Khang, R Gujrati, H Uygun, RK Tailor, S Gaur</t>
  </si>
  <si>
    <t>Data-Driven Modelling and Predictive Analytics in Business and Finance: Concepts, Designs, Technologies, and Applications</t>
  </si>
  <si>
    <t>https://books.google.com/books?hl=en&amp;lr=&amp;id=1AEJEQAAQBAJ&amp;oi=fnd&amp;pg=PP1&amp;dq=artificial+intelligence+accounting+finance&amp;ots=GJhOx5c1l3&amp;sig=0IC88b6k_qR__G4jFb7fnYhGYE0</t>
  </si>
  <si>
    <t>https://scholar.google.com/scholar?cites=8861792924063400367&amp;as_sdt=2005&amp;sciodt=2007&amp;hl=en</t>
  </si>
  <si>
    <t>… We also will show how a variety of financial technologies can be used towards integrating data fabric solutions and how intelligent business applications can be used to greater effect. …</t>
  </si>
  <si>
    <t>https://scholar.google.com/scholar?q=related:r4Heb7Zp-3oJ:scholar.google.com/&amp;scioq=artificial+intelligence+accounting+finance&amp;hl=en&amp;as_sdt=2007&amp;as_ylo=2021&amp;as_yhi=2024</t>
  </si>
  <si>
    <t>RK Rainer, B Prince</t>
  </si>
  <si>
    <t>Introduction to information systems</t>
  </si>
  <si>
    <t>https://books.google.com/books?hl=en&amp;lr=&amp;id=byY_EAAAQBAJ&amp;oi=fnd&amp;pg=PR3&amp;dq=artificial+intelligence+accounting+finance&amp;ots=A2os62rEhO&amp;sig=XU6xgHeX5qk_AvPvqVC3wj6n3W4</t>
  </si>
  <si>
    <t>https://scholar.google.com/scholar?cites=11701439587723978365&amp;as_sdt=2005&amp;sciodt=2007&amp;hl=en</t>
  </si>
  <si>
    <t>… topic of artificial intelligence. ACCT For the Accounting Major highlights content rele- … applications in the functional areas, including accounting, finance, marketing, production/operations …</t>
  </si>
  <si>
    <t>https://scholar.google.com/scholar?q=related:fSb74k7dY6IJ:scholar.google.com/&amp;scioq=artificial+intelligence+accounting+finance&amp;hl=en&amp;as_sdt=2007&amp;as_ylo=2021&amp;as_yhi=2024</t>
  </si>
  <si>
    <t>KE Pearlson, CS Saunders, DF Galletta</t>
  </si>
  <si>
    <t>Managing and using information systems: A strategic approach</t>
  </si>
  <si>
    <t>https://books.google.com/books?hl=en&amp;lr=&amp;id=1bzmEAAAQBAJ&amp;oi=fnd&amp;pg=PR1&amp;dq=artificial+intelligence+accounting+finance&amp;ots=w2exY80geX&amp;sig=O9RRziJvUwBWHNXR8txcvLDbLc8</t>
  </si>
  <si>
    <t>https://scholar.google.com/scholar?cites=6897138117046615616&amp;as_sdt=2005&amp;sciodt=2007&amp;hl=en</t>
  </si>
  <si>
    <t>… , cloud computing, big data, generative artificial intelligence (AI), and business … , accounting, finance— to such an extent that understanding its role is necessary for making intelligent …</t>
  </si>
  <si>
    <t>https://thuvienso.hoasen.edu.vn/bitstream/handle/123456789/10201/Contents.pdf?sequence=1</t>
  </si>
  <si>
    <t>https://scholar.google.com/scholar?q=related:QL5eKZOOt18J:scholar.google.com/&amp;scioq=artificial+intelligence+accounting+finance&amp;hl=en&amp;as_sdt=2007&amp;as_ylo=2021&amp;as_yhi=2024</t>
  </si>
  <si>
    <t>N Kshetri</t>
  </si>
  <si>
    <t>Blockchain and supply chain management</t>
  </si>
  <si>
    <t>https://books.google.com/books?hl=en&amp;lr=&amp;id=aHINEAAAQBAJ&amp;oi=fnd&amp;pg=PP1&amp;dq=artificial+intelligence+accounting+finance&amp;ots=Lo6A2xu66E&amp;sig=TCWLDFUBSXLD5W72EqRilMs1DHs</t>
  </si>
  <si>
    <t>https://scholar.google.com/scholar?cites=1550808272528631525&amp;as_sdt=2005&amp;sciodt=2007&amp;hl=en</t>
  </si>
  <si>
    <t>… USDA, total food waste in the United States accounts for at … blockchain applications outside finance are expected to … technologies such as Blockchain, Artificial Intelligence, the Internet of …</t>
  </si>
  <si>
    <t>https://eresults.naub.edu.ng/Content/Library/mat/1.pdf</t>
  </si>
  <si>
    <t>https://scholar.google.com/scholar?q=related:5WbORuiThRUJ:scholar.google.com/&amp;scioq=artificial+intelligence+accounting+finance&amp;hl=en&amp;as_sdt=2007&amp;as_ylo=2021&amp;as_yhi=2024</t>
  </si>
  <si>
    <t>Artificial intelligence advantages in cloud Fintech application security</t>
  </si>
  <si>
    <t>Central Asian Journal of …</t>
  </si>
  <si>
    <t>cajmtcs.centralasianstudies.org</t>
  </si>
  <si>
    <t>https://cajmtcs.centralasianstudies.org/index.php/CAJMTCS/article/view/492</t>
  </si>
  <si>
    <t>https://scholar.google.com/scholar?cites=3859221071919040269&amp;as_sdt=2005&amp;sciodt=2007&amp;hl=en</t>
  </si>
  <si>
    <t>… various industries, including finance and technology (fintech). … This paper explores the advantages that Artificial Intelligence … robust protection for user accounts, significantly reducing the …</t>
  </si>
  <si>
    <t>https://cajmtcs.centralasianstudies.org/index.php/CAJMTCS/article/download/492/553</t>
  </si>
  <si>
    <t>https://scholar.google.com/scholar?q=related:DcdvLR61jjUJ:scholar.google.com/&amp;scioq=artificial+intelligence+accounting+finance&amp;hl=en&amp;as_sdt=2007&amp;as_ylo=2021&amp;as_yhi=2024</t>
  </si>
  <si>
    <t>N Bontridder, Y Poullet</t>
  </si>
  <si>
    <t>The role of artificial intelligence in disinformation</t>
  </si>
  <si>
    <t>Data &amp;Policy</t>
  </si>
  <si>
    <t>cambridge.org</t>
  </si>
  <si>
    <t>https://www.cambridge.org/core/journals/data-and-policy/article/role-of-artificial-intelligence-in-disinformation/7C4BF6CA35184F149143DE968FC4C3B6</t>
  </si>
  <si>
    <t>https://scholar.google.com/scholar?cites=2531539064726656438&amp;as_sdt=2005&amp;sciodt=2007&amp;hl=en</t>
  </si>
  <si>
    <t>… Artificial intelligence (AI) systems are playing an overarching role in the disinformation … fake accounts, including bot accounts. Indeed, 99.6% of Facebook’s fake accounts actioned in the …</t>
  </si>
  <si>
    <t>https://www.cambridge.org/core/services/aop-cambridge-core/content/view/7C4BF6CA35184F149143DE968FC4C3B6/S2632324921000201a.pdf/the-role-of-artificial-intelligence-in-disinformation.pdf</t>
  </si>
  <si>
    <t>https://scholar.google.com/scholar?q=related:tpUO4F3VISMJ:scholar.google.com/&amp;scioq=artificial+intelligence+accounting+finance&amp;hl=en&amp;as_sdt=2007&amp;as_ylo=2021&amp;as_yhi=2024</t>
  </si>
  <si>
    <t>A McGovern, I Ebert-Uphoff, DJ Gagne…</t>
  </si>
  <si>
    <t>Why we need to focus on developing ethical, responsible, and trustworthy artificial intelligence approaches for environmental science</t>
  </si>
  <si>
    <t>Environmental Data …</t>
  </si>
  <si>
    <t>https://www.cambridge.org/core/journals/environmental-data-science/article/why-we-need-to-focus-on-developing-ethical-responsible-and-trustworthy-artificial-intelligence-approaches-for-environmental-science/8A32BECCE5FBB518F982855FAB6553D4</t>
  </si>
  <si>
    <t>https://scholar.google.com/scholar?cites=12277775958154837644&amp;as_sdt=2005&amp;sciodt=2007&amp;hl=en</t>
  </si>
  <si>
    <t>… use of Artificial intelligence (AI) and machine learning (ML) … economic inequality through the financial system. A common … , the model may not be properly accounting for climate change. …</t>
  </si>
  <si>
    <t>https://www.cambridge.org/core/services/aop-cambridge-core/content/view/8A32BECCE5FBB518F982855FAB6553D4/S263446022200005Xa.pdf/why_we_need_to_focus_on_developing_ethical_responsible_and_trustworthy_artificial_intelligence_approaches_for_environmental_science.pdf</t>
  </si>
  <si>
    <t>https://scholar.google.com/scholar?q=related:jH6m-S5sY6oJ:scholar.google.com/&amp;scioq=artificial+intelligence+accounting+finance&amp;hl=en&amp;as_sdt=2007&amp;as_ylo=2021&amp;as_yhi=2024</t>
  </si>
  <si>
    <t>J Grennan, R Michaely</t>
  </si>
  <si>
    <t>Fintechs and the market for financial analysis</t>
  </si>
  <si>
    <t>… of Financial and Quantitative Analysis</t>
  </si>
  <si>
    <t>https://www.cambridge.org/core/journals/journal-of-financial-and-quantitative-analysis/article/fintechs-and-the-market-for-financial-analysis/72E97653D6A08AB954C625DB1B46B2FF</t>
  </si>
  <si>
    <t>https://scholar.google.com/scholar?cites=17374594349241423869&amp;as_sdt=2005&amp;sciodt=2007&amp;hl=en</t>
  </si>
  <si>
    <t>… capabilities are aggregating financial news (83% do this), using artificial intelligence (AI) to … and ranking existing financial advice (27% do this), crowdsourcing financial advice (16% do …</t>
  </si>
  <si>
    <t>https://www.philadelphiafed.org/-/media/frbp/assets/events/2017/consumer-finance/fintech-2017/day-1/fintechs-market-for-financial-analysis.pdf</t>
  </si>
  <si>
    <t>https://scholar.google.com/scholar?q=related:_VcLj4H1HvEJ:scholar.google.com/&amp;scioq=artificial+intelligence+accounting+finance&amp;hl=en&amp;as_sdt=2007&amp;as_ylo=2021&amp;as_yhi=2024</t>
  </si>
  <si>
    <t>T Loughran, B McDonald</t>
  </si>
  <si>
    <t>Measuring firm complexity</t>
  </si>
  <si>
    <t>https://www.cambridge.org/core/journals/journal-of-financial-and-quantitative-analysis/article/measuring-firm-complexity/D737FD0A697AF699C5AADD62842ACAB8</t>
  </si>
  <si>
    <t>https://scholar.google.com/scholar?cites=8494370168090787927&amp;as_sdt=2005&amp;sciodt=2007&amp;hl=en</t>
  </si>
  <si>
    <t>… used when complexity is included as a conditioning variable in accounting and finance. We … CoVel—a firm that applies artificial intelligence in health care, Casey’s General Stores—a …</t>
  </si>
  <si>
    <t>https://www.cambridge.org/core/services/aop-cambridge-core/content/view/D737FD0A697AF699C5AADD62842ACAB8/S0022109023000716a.pdf/measuring-firm-complexity.pdf</t>
  </si>
  <si>
    <t>https://scholar.google.com/scholar?q=related:VwC6q6kQ4nUJ:scholar.google.com/&amp;scioq=artificial+intelligence+accounting+finance&amp;hl=en&amp;as_sdt=2007&amp;as_ylo=2021&amp;as_yhi=2024</t>
  </si>
  <si>
    <t>L Xu, L Sanders, K Li, JCL Chow</t>
  </si>
  <si>
    <t>Chatbot for health care and oncology applications using artificial intelligence and machine learning: systematic review</t>
  </si>
  <si>
    <t>JMIR cancer</t>
  </si>
  <si>
    <t>cancer.jmir.org</t>
  </si>
  <si>
    <t>https://cancer.jmir.org/2021/4/e27850/</t>
  </si>
  <si>
    <t>https://scholar.google.com/scholar?cites=5462125056384292963&amp;as_sdt=2005&amp;sciodt=2007&amp;hl=en</t>
  </si>
  <si>
    <t>HTML</t>
  </si>
  <si>
    <t>… Machine learning, a subset of artificial intelligence, has been proven particularly applicable in health care, with the ability for complex dialog management and conversational flexibility. …</t>
  </si>
  <si>
    <t>https://scholar.google.com/scholar?q=related:Y9iLmMxdzUsJ:scholar.google.com/&amp;scioq=artificial+intelligence+accounting+finance&amp;hl=en&amp;as_sdt=2007&amp;as_ylo=2021&amp;as_yhi=2024</t>
  </si>
  <si>
    <t>E Nica, CI Stan, AG Luțan, RȘ Oașa</t>
  </si>
  <si>
    <t>Internet of things-based real-time production logistics, sustainable industrial value creation, and artificial intelligence-driven big data analytics in cyber-physical smart …</t>
  </si>
  <si>
    <t>… , Management, and Financial …</t>
  </si>
  <si>
    <t>ceeol.com</t>
  </si>
  <si>
    <t>https://www.ceeol.com/search/article-detail?id=939242</t>
  </si>
  <si>
    <t>https://scholar.google.com/scholar?cites=16073142638007896932&amp;as_sdt=2005&amp;sciodt=2007&amp;hl=en</t>
  </si>
  <si>
    <t>This paper analyzes the outcomes of an exploratory review of the current research on Internet of Things-based real-time production logistics, sustainable industrial value creation, and …</t>
  </si>
  <si>
    <t>https://scholar.google.com/scholar?q=related:ZEul8hFGD98J:scholar.google.com/&amp;scioq=artificial+intelligence+accounting+finance&amp;hl=en&amp;as_sdt=2007&amp;as_ylo=2021&amp;as_yhi=2024</t>
  </si>
  <si>
    <t>L Chyzhevska, L Voloschuk, L Shatskova…</t>
  </si>
  <si>
    <t>Digitalization as a vector of information systems development and accounting system modernization</t>
  </si>
  <si>
    <t>… Vasile Goldiș Arad …</t>
  </si>
  <si>
    <t>https://www.ceeol.com/search/article-detail?id=984949</t>
  </si>
  <si>
    <t>https://scholar.google.com/scholar?cites=10501396555028456763&amp;as_sdt=2005&amp;sciodt=2007&amp;hl=en</t>
  </si>
  <si>
    <t>10.2478/sues-2021-0017</t>
  </si>
  <si>
    <t>… ago: artificial intelligence, robotization, "cloud technologies, blockchain. … accounting data reliability and financial statements transparency but, first of all, the need to form the accounting …</t>
  </si>
  <si>
    <t>https://sciendo.com/pdf/10.2478/sues-2021-0017</t>
  </si>
  <si>
    <t>https://scholar.google.com/scholar?q=related:O2X7K4d0vJEJ:scholar.google.com/&amp;scioq=artificial+intelligence+accounting+finance&amp;hl=en&amp;as_sdt=2007&amp;as_ylo=2021&amp;as_yhi=2024</t>
  </si>
  <si>
    <t>A Novak, D Bennett, T Kliestik</t>
  </si>
  <si>
    <t>Product decision-making information systems, real-time sensor networks, and artificial intelligence-driven big data analytics in sustainable Industry 4.0</t>
  </si>
  <si>
    <t>Economics, Management and Financial …</t>
  </si>
  <si>
    <t>https://www.ceeol.com/search/article-detail?id=963242</t>
  </si>
  <si>
    <t>https://scholar.google.com/scholar?cites=9961049612981909263&amp;as_sdt=2005&amp;sciodt=2007&amp;hl=en</t>
  </si>
  <si>
    <t>Based on an in-depth survey of the literature, the purpose of the paper is to explore product decision-making information systems, real-time sensor networks, and artificial intelligence-…</t>
  </si>
  <si>
    <t>https://scholar.google.com/scholar?q=related:DzfU29jBPIoJ:scholar.google.com/&amp;scioq=artificial+intelligence+accounting+finance&amp;hl=en&amp;as_sdt=2007&amp;as_ylo=2021&amp;as_yhi=2024</t>
  </si>
  <si>
    <t>E Nica, V Stehel</t>
  </si>
  <si>
    <t>Internet of things sensing networks, artificial intelligence-based decision-making algorithms, and real-time process monitoring in sustainable industry 4.0</t>
  </si>
  <si>
    <t>Journal of Self-Governance and Management …</t>
  </si>
  <si>
    <t>https://www.ceeol.com/search/article-detail?id=983524</t>
  </si>
  <si>
    <t>https://scholar.google.com/scholar?cites=1563884543580166167&amp;as_sdt=2005&amp;sciodt=2007&amp;hl=en</t>
  </si>
  <si>
    <t>This article presents an empirical study carried out to evaluate and analyze Internet of Things sensing networks, artificial intelligence-based decision-making algorithms, and real-time …</t>
  </si>
  <si>
    <t>https://scholar.google.com/scholar?q=related:F9jR4bQItBUJ:scholar.google.com/&amp;scioq=artificial+intelligence+accounting+finance&amp;hl=en&amp;as_sdt=2007&amp;as_ylo=2021&amp;as_yhi=2024</t>
  </si>
  <si>
    <t>P Durana, N Perkins, K Valaskova</t>
  </si>
  <si>
    <t>Artificial intelligence data-driven internet of things systems, real-time advanced analytics, and cyber-physical production networks in sustainable smart manufacturing</t>
  </si>
  <si>
    <t>Econ. Manag. Financ. Mark</t>
  </si>
  <si>
    <t>https://www.ceeol.com/search/article-detail?id=939239</t>
  </si>
  <si>
    <t>https://scholar.google.com/scholar?cites=13549642552746919929&amp;as_sdt=2005&amp;sciodt=2007&amp;hl=en</t>
  </si>
  <si>
    <t>… The data was weighted in a multistep process that accounts for multiple stages of sampling … Internet of Things smart devices, industrial artificial intelligence, and real-time sensor …</t>
  </si>
  <si>
    <t>https://scholar.google.com/scholar?q=related:-Uf_1RwACrwJ:scholar.google.com/&amp;scioq=artificial+intelligence+accounting+finance&amp;hl=en&amp;as_sdt=2007&amp;as_ylo=2021&amp;as_yhi=2024</t>
  </si>
  <si>
    <t>E Cunningham</t>
  </si>
  <si>
    <t>Artificial intelligence-based decision-making algorithms, sustainable organizational performance, and automated production systems in big data-driven smart urban …</t>
  </si>
  <si>
    <t>https://www.ceeol.com/search/article-detail?id=939806</t>
  </si>
  <si>
    <t>https://scholar.google.com/scholar?cites=3276899414944143450&amp;as_sdt=2005&amp;sciodt=2007&amp;hl=en</t>
  </si>
  <si>
    <t>The purpose of this study was to empirically examine artificial intelligence-based decision-making algorithms, sustainable organizational performance, and automated production …</t>
  </si>
  <si>
    <t>https://scholar.google.com/scholar?q=related:Wlhu-KfieS0J:scholar.google.com/&amp;scioq=artificial+intelligence+accounting+finance&amp;hl=en&amp;as_sdt=2007&amp;as_ylo=2021&amp;as_yhi=2024</t>
  </si>
  <si>
    <t>S Bilan, P Šuleř, O Skrynnyk, E Krajňáková…</t>
  </si>
  <si>
    <t>Systematic bibliometric review of artificial intelligence technology in organizational management, development, change and culture</t>
  </si>
  <si>
    <t>Business: Theory and …</t>
  </si>
  <si>
    <t>https://www.ceeol.com/search/article-detail?id=1057287</t>
  </si>
  <si>
    <t>https://scholar.google.com/scholar?cites=14166549145665294407&amp;as_sdt=2005&amp;sciodt=2007&amp;hl=en</t>
  </si>
  <si>
    <t>… However, the additional analysis of the aspect of artificial intelligence for organizational … in the research of usage of artificial intelligence for organizational management, development, …</t>
  </si>
  <si>
    <t>https://journals.vilniustech.lt/index.php/BTP/article/download/13204/10810/</t>
  </si>
  <si>
    <t>https://scholar.google.com/scholar?q=related:R1B-8GOxmcQJ:scholar.google.com/&amp;scioq=artificial+intelligence+accounting+finance&amp;hl=en&amp;as_sdt=2007&amp;as_ylo=2021&amp;as_yhi=2024</t>
  </si>
  <si>
    <t>Y Kharazishvili, A Kwilinski</t>
  </si>
  <si>
    <t>Methodology for determining the limit values of national security indicators using artificial intelligence methods</t>
  </si>
  <si>
    <t>Virtual Economics</t>
  </si>
  <si>
    <t>https://www.ceeol.com/search/article-detail?id=1161931</t>
  </si>
  <si>
    <t>https://scholar.google.com/scholar?cites=4001598528396715765&amp;as_sdt=2005&amp;sciodt=2007&amp;hl=en</t>
  </si>
  <si>
    <t>… Applying artificial intelligence methods, the paper frames the algorithm structure and … artificial intelligence for this study was provided by Nils J. Nilsson (2009), “Artificial intelligence …</t>
  </si>
  <si>
    <t>https://virtual-economics.eu/index.php/VE/article/download/202/114</t>
  </si>
  <si>
    <t>https://scholar.google.com/scholar?q=related:9ebPAqmIiDcJ:scholar.google.com/&amp;scioq=artificial+intelligence+accounting+finance&amp;hl=en&amp;as_sdt=2007&amp;as_ylo=2021&amp;as_yhi=2024</t>
  </si>
  <si>
    <t>K Wach, CD Duong, J Ejdys, R Kazlauskaitė…</t>
  </si>
  <si>
    <t>The dark side of generative artificial intelligence: A critical analysis of controversies and risks of ChatGPT</t>
  </si>
  <si>
    <t>… and Economics Review</t>
  </si>
  <si>
    <t>https://www.ceeol.com/search/article-detail?id=1205845</t>
  </si>
  <si>
    <t>https://scholar.google.com/scholar?cites=15119082797685033444&amp;as_sdt=2005&amp;sciodt=2007&amp;hl=en</t>
  </si>
  <si>
    <t>… For instance, if ChatGPT provides inaccurate financial advice to users, resulting in financial … establishing liability, which can result in financial and reputational damages for organizations …</t>
  </si>
  <si>
    <t>https://eber.uek.krakow.pl/eber/article/download/2113/852</t>
  </si>
  <si>
    <t>https://scholar.google.com/scholar?q=related:5Em8PbPF0dEJ:scholar.google.com/&amp;scioq=artificial+intelligence+accounting+finance&amp;hl=en&amp;as_sdt=2007&amp;as_ylo=2021&amp;as_yhi=2024</t>
  </si>
  <si>
    <t>GH Popescu, S Petreanu, B Alexandru…</t>
  </si>
  <si>
    <t>Internet of Things-based real-time production logistics, cyber-physical process monitoring systems, and industrial artificial intelligence in sustainable smart …</t>
  </si>
  <si>
    <t>Journal of Self …</t>
  </si>
  <si>
    <t>https://www.ceeol.com/search/article-detail?id=965053</t>
  </si>
  <si>
    <t>https://scholar.google.com/scholar?cites=11704992417273106129&amp;as_sdt=2005&amp;sciodt=2007&amp;hl=en</t>
  </si>
  <si>
    <t>The purpose of this study was to empirically examine Internet of Things-based real-time production logistics, cyber-physical process monitoring systems, and industrial artificial …</t>
  </si>
  <si>
    <t>https://scholar.google.com/scholar?q=related:0U40epZ8cKIJ:scholar.google.com/&amp;scioq=artificial+intelligence+accounting+finance&amp;hl=en&amp;as_sdt=2007&amp;as_ylo=2021&amp;as_yhi=2024</t>
  </si>
  <si>
    <t>G Lăzăroiu, T Kliestik, A Novak</t>
  </si>
  <si>
    <t>Internet of things smart devices, industrial artificial intelligence, and real-time sensor networks in sustainable cyber-physical production systems</t>
  </si>
  <si>
    <t>Journal of Self-Governance and …</t>
  </si>
  <si>
    <t>https://www.ceeol.com/search/article-detail?id=939804</t>
  </si>
  <si>
    <t>https://scholar.google.com/scholar?cites=11069200974653963795&amp;as_sdt=2005&amp;sciodt=2007&amp;hl=en</t>
  </si>
  <si>
    <t>… process that accounts for multiple stages of sampling and nonresponse that occur at … The cumulative response rate accounting for nonresponse to the recruitment surveys and attrition is …</t>
  </si>
  <si>
    <t>https://scholar.google.com/scholar?q=related:Ez6oqaOznZkJ:scholar.google.com/&amp;scioq=artificial+intelligence+accounting+finance&amp;hl=en&amp;as_sdt=2007&amp;as_ylo=2021&amp;as_yhi=2024</t>
  </si>
  <si>
    <t>E Grant</t>
  </si>
  <si>
    <t>Big data-driven innovation, deep learning-assisted smart process planning, and product decision-making information systems in sustainable Industry 4.0</t>
  </si>
  <si>
    <t>Economics, Management, and Financial Markets</t>
  </si>
  <si>
    <t>https://www.ceeol.com/search/article-detail?id=939236</t>
  </si>
  <si>
    <t>https://scholar.google.com/scholar?cites=11334176210133095879&amp;as_sdt=2005&amp;sciodt=2007&amp;hl=en</t>
  </si>
  <si>
    <t>… analyses and made estimates regarding artificial intelligence-based decision-making … The data was weighted in a multistep process that accounts for multiple stages of sampling …</t>
  </si>
  <si>
    <t>https://scholar.google.com/scholar?q=related:x5WqSjYVS50J:scholar.google.com/&amp;scioq=artificial+intelligence+accounting+finance&amp;hl=en&amp;as_sdt=2007&amp;as_ylo=2021&amp;as_yhi=2024</t>
  </si>
  <si>
    <t>M Kovacova, G Lăzăroiu</t>
  </si>
  <si>
    <t>Sustainable organizational performance, cyber-physical production networks, and deep learning-assisted smart process planning in Industry 4.0-based manufacturing …</t>
  </si>
  <si>
    <t>https://www.ceeol.com/search/article-detail?id=983513</t>
  </si>
  <si>
    <t>https://scholar.google.com/scholar?cites=12712165952518641838&amp;as_sdt=2005&amp;sciodt=2007&amp;hl=en</t>
  </si>
  <si>
    <t>… The data was weighted in a multistep process that accounts for multiple stages of sampling … Advanced monitoring, cognitive automation, and artificial intelligence datadriven Internet of …</t>
  </si>
  <si>
    <t>https://scholar.google.com/scholar?q=related:rliw9ZSvarAJ:scholar.google.com/&amp;scioq=artificial+intelligence+accounting+finance&amp;hl=en&amp;as_sdt=2007&amp;as_ylo=2021&amp;as_yhi=2024</t>
  </si>
  <si>
    <t>G Lăzăroiu, A Harrison</t>
  </si>
  <si>
    <t>Internet of things sensing infrastructures and data-driven planning technologies in smart sustainable city governance and management.</t>
  </si>
  <si>
    <t>Geopolitics, History &amp;International Relations</t>
  </si>
  <si>
    <t>https://www.ceeol.com/search/article-detail?id=992888</t>
  </si>
  <si>
    <t>https://scholar.google.com/scholar?cites=9991655288581810574&amp;as_sdt=2005&amp;sciodt=2007&amp;hl=en</t>
  </si>
  <si>
    <t>… of Things sensing infrastructures through artificial intelligence algorithms is crucial in urban … The data was weighted in a multistep process that accounts for multiple stages of sampling …</t>
  </si>
  <si>
    <t>https://scholar.google.com/scholar?q=related:jmkSAox9qYoJ:scholar.google.com/&amp;scioq=artificial+intelligence+accounting+finance&amp;hl=en&amp;as_sdt=2007&amp;as_ylo=2021&amp;as_yhi=2024</t>
  </si>
  <si>
    <t>I Ionaşcu, M Ionaşcu, E Nechita, M Săcărin…</t>
  </si>
  <si>
    <t>Digital transformation, financial performance and sustainability: Evidence for European Union listed companies</t>
  </si>
  <si>
    <t>Amfiteatru …</t>
  </si>
  <si>
    <t>https://www.ceeol.com/search/article-detail?id=1017334</t>
  </si>
  <si>
    <t>https://scholar.google.com/scholar?cites=15160209436332101556&amp;as_sdt=2005&amp;sciodt=2007&amp;hl=en</t>
  </si>
  <si>
    <t>… Based on a large sample of companies listed on the main European Union financial markets… literature for financial accounting standard setting: another view. Journal of Accounting and …</t>
  </si>
  <si>
    <t>https://www.econstor.eu/bitstream/10419/281623/1/1795780495.pdf</t>
  </si>
  <si>
    <t>https://scholar.google.com/scholar?q=related:tI8Z_SjiY9IJ:scholar.google.com/&amp;scioq=artificial+intelligence+accounting+finance&amp;hl=en&amp;as_sdt=2007&amp;as_ylo=2021&amp;as_yhi=2024</t>
  </si>
  <si>
    <t>P Suler, L Palmer, S Bilan</t>
  </si>
  <si>
    <t>Internet of things sensing networks, digitized mass production, and sustainable organizational performance in cyber-physical system-based smart factories</t>
  </si>
  <si>
    <t>https://www.ceeol.com/search/article-detail?id=965047</t>
  </si>
  <si>
    <t>https://scholar.google.com/scholar?cites=9858635267277088090&amp;as_sdt=2005&amp;sciodt=2007&amp;hl=en</t>
  </si>
  <si>
    <t>… The data was weighted in a multistep process that accounts for multiple stages of sampling … tools to produce and test artificial intelligence models 45 Track artificial intelligence-model …</t>
  </si>
  <si>
    <t>https://scholar.google.com/scholar?q=related:WmUw1Iro0IgJ:scholar.google.com/&amp;scioq=artificial+intelligence+accounting+finance&amp;hl=en&amp;as_sdt=2007&amp;as_ylo=2021&amp;as_yhi=2024</t>
  </si>
  <si>
    <t>K Zvarikova, M Rowland, T Krulicky</t>
  </si>
  <si>
    <t>Sustainable Industry 4.0 Wireless Networks, Smart Factory Performance, and Cognitive Automation in Cyber-Physical System-based Manufacturing.</t>
  </si>
  <si>
    <t>Journal of Self-Governance &amp; …</t>
  </si>
  <si>
    <t>https://www.ceeol.com/search/article-detail?id=1005632</t>
  </si>
  <si>
    <t>https://scholar.google.com/scholar?cites=7613412881827004695&amp;as_sdt=2005&amp;sciodt=2007&amp;hl=en</t>
  </si>
  <si>
    <t>… The data was weighted in a multistep process that accounts for multiple stages of sampling … by integrating realtime advanced analytics, artificial intelligence-based decision-making algo…</t>
  </si>
  <si>
    <t>https://scholar.google.com/scholar?q=related:F4Gura1GqGkJ:scholar.google.com/&amp;scioq=artificial+intelligence+accounting+finance&amp;hl=en&amp;as_sdt=2007&amp;as_ylo=2021&amp;as_yhi=2024</t>
  </si>
  <si>
    <t>C Riley, J Vrbka, Z Rowland</t>
  </si>
  <si>
    <t>Internet of things-enabled sustainability, big data-driven decision-making processes, and digitized mass production in industry 4.0-based manufacturing systems</t>
  </si>
  <si>
    <t>https://www.ceeol.com/search/article-detail?id=939808</t>
  </si>
  <si>
    <t>https://scholar.google.com/scholar?cites=2149129408377028241&amp;as_sdt=2005&amp;sciodt=2007&amp;hl=en</t>
  </si>
  <si>
    <t>… process that accounts for … artificial intelligence strategy aligns with our broader corporate strategy. 75 We have in place an active continuous-learning program on artificial intelligence …</t>
  </si>
  <si>
    <t>https://scholar.google.com/scholar?q=related:kX6ocs890x0J:scholar.google.com/&amp;scioq=artificial+intelligence+accounting+finance&amp;hl=en&amp;as_sdt=2007&amp;as_ylo=2021&amp;as_yhi=2024</t>
  </si>
  <si>
    <t>C Wang, SF Ahmad, AYABA Ayassrah, EM Awwad…</t>
  </si>
  <si>
    <t>An empirical evaluation of technology acceptance model for Artificial Intelligence in E-commerce</t>
  </si>
  <si>
    <t>Heliyon</t>
  </si>
  <si>
    <t>cell.com</t>
  </si>
  <si>
    <t>https://www.cell.com/heliyon/pdf/S2405-8440(23)05557-3.pdf</t>
  </si>
  <si>
    <t>https://scholar.google.com/scholar?cites=5314850670239763512&amp;as_sdt=2005&amp;sciodt=2007&amp;hl=en</t>
  </si>
  <si>
    <t>… on standard internet technology to intelligent technology like Artificial Intelligence [9]. … It has a proven usage in various fields like healthcare, marketing, education, and finance and is …</t>
  </si>
  <si>
    <t>https://scholar.google.com/scholar?q=related:OEzjeYYkwkkJ:scholar.google.com/&amp;scioq=artificial+intelligence+accounting+finance&amp;hl=en&amp;as_sdt=2007&amp;as_ylo=2021&amp;as_yhi=2024</t>
  </si>
  <si>
    <t>X Zhu, X Ao, Z Qin, Y Chang, Y Liu, Q He, J Li</t>
  </si>
  <si>
    <t>Intelligent financial fraud detection practices in post-pandemic era</t>
  </si>
  <si>
    <t>The Innovation</t>
  </si>
  <si>
    <t>https://www.cell.com/the-innovation/pdf/S2666-6758(21)00101-6.pdf</t>
  </si>
  <si>
    <t>https://scholar.google.com/scholar?cites=6444416819620379752&amp;as_sdt=2005&amp;sciodt=2007&amp;hl=en</t>
  </si>
  <si>
    <t>… For instance, the major accounting and financial databases for researchers in the world … -driven artificial intelligent techniques have achieved excellent performance in the financial …</t>
  </si>
  <si>
    <t>https://scholar.google.com/scholar?q=related:aHwGFvQqb1kJ:scholar.google.com/&amp;scioq=artificial+intelligence+accounting+finance&amp;hl=en&amp;as_sdt=2007&amp;as_ylo=2021&amp;as_yhi=2024</t>
  </si>
  <si>
    <t>M Ahmed, Y Zheng, A Amine, H Fathiannasab, Z Chen</t>
  </si>
  <si>
    <t>The role of artificial intelligence in the mass adoption of electric vehicles</t>
  </si>
  <si>
    <t>Joule</t>
  </si>
  <si>
    <t>https://www.cell.com/joule/pdf/S2542-4351(21)00350-0.pdf</t>
  </si>
  <si>
    <t>https://scholar.google.com/scholar?cites=8382044937846336173&amp;as_sdt=2005&amp;sciodt=2007&amp;hl=en</t>
  </si>
  <si>
    <t>… This review outlines the recent advances in EVs and related infrastructure, mainly from artificial intelligence (AI), which makes EVs a more attractive consumer option. The application of …</t>
  </si>
  <si>
    <t>https://scholar.google.com/scholar?q=related:rSqxA3YBU3QJ:scholar.google.com/&amp;scioq=artificial+intelligence+accounting+finance&amp;hl=en&amp;as_sdt=2007&amp;as_ylo=2021&amp;as_yhi=2024</t>
  </si>
  <si>
    <t>L Rodrigues, J Pereira, AF da Silva…</t>
  </si>
  <si>
    <t>The impact of artificial intelligence on audit profession</t>
  </si>
  <si>
    <t>Journal of Information …</t>
  </si>
  <si>
    <t>comum.rcaap.pt</t>
  </si>
  <si>
    <t>https://comum.rcaap.pt/handle/10400.26/43369</t>
  </si>
  <si>
    <t>https://scholar.google.com/scholar?cites=507885682849917629&amp;as_sdt=2005&amp;sciodt=2007&amp;hl=en</t>
  </si>
  <si>
    <t>… that the introduction of artificial intelligence (AI) will bring … security in the analysis of financial statements. This paper reports … Artificial intelligence and blockchain in audit and accounting: …</t>
  </si>
  <si>
    <t>https://comum.rcaap.pt/bitstream/10400.26/43369/1/the-impact-of-artificial-intelligence-on-audit-profession-12743.pdf</t>
  </si>
  <si>
    <t>https://scholar.google.com/scholar?q=related:varGcFZfDAcJ:scholar.google.com/&amp;scioq=artificial+intelligence+accounting+finance&amp;hl=en&amp;as_sdt=2007&amp;as_ylo=2021&amp;as_yhi=2024</t>
  </si>
  <si>
    <t>H Xiaoyang, Z Junzhi, F Jingyuan…</t>
  </si>
  <si>
    <t>Effectiveness of ideological and political education reform in universities based on data mining artificial intelligence technology</t>
  </si>
  <si>
    <t>Journal of Intelligent &amp; …</t>
  </si>
  <si>
    <t>content.iospress.com</t>
  </si>
  <si>
    <t>https://content.iospress.com/articles/journal-of-intelligent-and-fuzzy-systems/ifs189408</t>
  </si>
  <si>
    <t>https://scholar.google.com/scholar?cites=256120751717050331&amp;as_sdt=2005&amp;sciodt=2007&amp;hl=en</t>
  </si>
  <si>
    <t>… From basic macroeconomics, microeconomics, statistics, accounting principles, tax law to advanced performance management and financial management, knowledge overlaps and …</t>
  </si>
  <si>
    <t>https://scholar.google.com/scholar?q=related:22ezeXfsjQMJ:scholar.google.com/&amp;scioq=artificial+intelligence+accounting+finance&amp;hl=en&amp;as_sdt=2007&amp;as_ylo=2021&amp;as_yhi=2024</t>
  </si>
  <si>
    <t>MC Horowitz, GC Allen, E Saravalle, A Cho…</t>
  </si>
  <si>
    <t>Artificial intelligence and international security</t>
  </si>
  <si>
    <t>csdsafrica.org</t>
  </si>
  <si>
    <t>https://csdsafrica.org/wp-content/uploads/2020/06/CNAS_AI-and-International-Security.pdf</t>
  </si>
  <si>
    <t>https://scholar.google.com/scholar?cites=18386022956905259980&amp;as_sdt=2005&amp;sciodt=2007&amp;hl=en</t>
  </si>
  <si>
    <t>… ensure financial aid disbursements are not misused through anomaly detection. Of course, artificial intelligence … Artificial intelligence could also help in avoiding disasters that lead to …</t>
  </si>
  <si>
    <t>https://scholar.google.com/scholar?q=related:zOODSndGKP8J:scholar.google.com/&amp;scioq=artificial+intelligence+accounting+finance&amp;hl=en&amp;as_sdt=2007&amp;as_ylo=2021&amp;as_yhi=2024</t>
  </si>
  <si>
    <t>MK AL-GNBRİ</t>
  </si>
  <si>
    <t>Accounting and auditing in the metaverse world from a virtual reality perspective: A future research</t>
  </si>
  <si>
    <t>Journal of Metaverse</t>
  </si>
  <si>
    <t>dergipark.org.tr</t>
  </si>
  <si>
    <t>https://dergipark.org.tr/en/pub/jmv/issue/67967/1110671</t>
  </si>
  <si>
    <t>https://scholar.google.com/scholar?cites=7606795146972851233&amp;as_sdt=2005&amp;sciodt=2007&amp;hl=en</t>
  </si>
  <si>
    <t>… world will determine by artificial intelligence and data science measures [29]. … accountants to improve financial reporting [47], and on what was stated in a report issued by the Financial …</t>
  </si>
  <si>
    <t>https://dergipark.org.tr/en/download/article-file/2404096</t>
  </si>
  <si>
    <t>https://scholar.google.com/scholar?q=related:IWx7NuLDkGkJ:scholar.google.com/&amp;scioq=artificial+intelligence+accounting+finance&amp;hl=en&amp;as_sdt=2007&amp;as_ylo=2021&amp;as_yhi=2024</t>
  </si>
  <si>
    <t>DTN Huy, TH Le, NT Hang…</t>
  </si>
  <si>
    <t>Further researches and discussion on machine learning meanings-and methods of classifying and recognizing users gender on internet</t>
  </si>
  <si>
    <t>Advances in …</t>
  </si>
  <si>
    <t>dinhtranngochuy.com</t>
  </si>
  <si>
    <t>https://dinhtranngochuy.com/am-sham-deepen-researches-q3-4-final-to-publish-q3-advance-in-mechanics.pdf</t>
  </si>
  <si>
    <t>https://scholar.google.com/scholar?cites=12104621180230113547&amp;as_sdt=2005&amp;sciodt=2007&amp;hl=en</t>
  </si>
  <si>
    <t>First we emphasizes roles of machine learning-ML in various sectors of economy, from manufacturing, ICT firms to education, tourism and banking, etc. Application of Machine Learning …</t>
  </si>
  <si>
    <t>https://scholar.google.com/scholar?q=related:CxlJlNRA_KcJ:scholar.google.com/&amp;scioq=artificial+intelligence+accounting+finance&amp;hl=en&amp;as_sdt=2007&amp;as_ylo=2021&amp;as_yhi=2024</t>
  </si>
  <si>
    <t>I Gabriel</t>
  </si>
  <si>
    <t>Toward a theory of justice for artificial intelligence</t>
  </si>
  <si>
    <t>Daedalus</t>
  </si>
  <si>
    <t>direct.mit.edu</t>
  </si>
  <si>
    <t>https://direct.mit.edu/daed/article-abstract/151/2/218/110610</t>
  </si>
  <si>
    <t>https://scholar.google.com/scholar?cites=7024875985793945642&amp;as_sdt=2005&amp;sciodt=2007&amp;hl=en</t>
  </si>
  <si>
    <t>… Taken together, these accounts matter because they suggest … Meanwhile, in the economic sphere, financial institutions use … credit scoring and access to financial services, legal scholar …</t>
  </si>
  <si>
    <t>https://direct.mit.edu/daed/article-pdf/151/2/218/2060584/daed_a_01911.pdf</t>
  </si>
  <si>
    <t>https://scholar.google.com/scholar?q=related:KpBrXH1ffWEJ:scholar.google.com/&amp;scioq=artificial+intelligence+accounting+finance&amp;hl=en&amp;as_sdt=2007&amp;as_ylo=2021&amp;as_yhi=2024</t>
  </si>
  <si>
    <t>L Cao</t>
  </si>
  <si>
    <t>Ai in finance: challenges, techniques, and opportunities</t>
  </si>
  <si>
    <t>ACM Computing Surveys (CSUR)</t>
  </si>
  <si>
    <t>dl.acm.org</t>
  </si>
  <si>
    <t>https://dl.acm.org/doi/abs/10.1145/3502289</t>
  </si>
  <si>
    <t>https://scholar.google.com/scholar?cites=9573610965366527269&amp;as_sdt=2005&amp;sciodt=2007&amp;hl=en</t>
  </si>
  <si>
    <t>10.1145/3502289</t>
  </si>
  <si>
    <t>… Artificial intelligence (AI) in finance has been a research area … -empowered finance, such as for traditional financial markets… aggregating accounting and tax, and so on, financial services …</t>
  </si>
  <si>
    <t>https://dl.acm.org/doi/pdf/10.1145/3502289</t>
  </si>
  <si>
    <t>https://scholar.google.com/scholar?q=related:JdV0KHNM3IQJ:scholar.google.com/&amp;scioq=artificial+intelligence+accounting+finance&amp;hl=en&amp;as_sdt=2007&amp;as_ylo=2021&amp;as_yhi=2024</t>
  </si>
  <si>
    <t>L Yao, IF Hanbal</t>
  </si>
  <si>
    <t>Application of Artificial Intelligence Technology in Intelligent Examination of Enterprise Reimbursement Process</t>
  </si>
  <si>
    <t>… 4th International Conference on Artificial Intelligence …</t>
  </si>
  <si>
    <t>https://dl.acm.org/doi/abs/10.1145/3652628.3652815</t>
  </si>
  <si>
    <t>10.1145/3652628.3652815</t>
  </si>
  <si>
    <t>… , the financial accounting business volume of … financial rules is separated from the original financial logic, and the work of collecting financial rules is separated from the original financial …</t>
  </si>
  <si>
    <t>https://dl.acm.org/doi/pdf/10.1145/3652628.3652815</t>
  </si>
  <si>
    <t>https://scholar.google.com/scholar?q=related:SQGNvmDLQX4J:scholar.google.com/&amp;scioq=artificial+intelligence+accounting+finance&amp;hl=en&amp;as_sdt=2007&amp;as_ylo=2021&amp;as_yhi=2024</t>
  </si>
  <si>
    <t>T Kosch, R Welsch, L Chuang, A Schmidt</t>
  </si>
  <si>
    <t>The placebo effect of artificial intelligence in human–computer interaction</t>
  </si>
  <si>
    <t>ACM Transactions on …</t>
  </si>
  <si>
    <t>https://dl.acm.org/doi/abs/10.1145/3529225</t>
  </si>
  <si>
    <t>https://scholar.google.com/scholar?cites=570490607330682818&amp;as_sdt=2005&amp;sciodt=2007&amp;hl=en</t>
  </si>
  <si>
    <t>10.1145/3529225</t>
  </si>
  <si>
    <t>… Before starting with the Physiologybased Adaptation condition, participants were instructed to solve five word puzzles to calibrate an artificial intelligence driving the assistance system. …</t>
  </si>
  <si>
    <t>https://dl.acm.org/doi/pdf/10.1145/3529225</t>
  </si>
  <si>
    <t>https://scholar.google.com/scholar?q=related:wmekTS_K6gcJ:scholar.google.com/&amp;scioq=artificial+intelligence+accounting+finance&amp;hl=en&amp;as_sdt=2007&amp;as_ylo=2021&amp;as_yhi=2024</t>
  </si>
  <si>
    <t>A Pandey, A Caliskan</t>
  </si>
  <si>
    <t>Disparate impact of artificial intelligence bias in ridehailing economy's price discrimination algorithms</t>
  </si>
  <si>
    <t>Proceedings of the 2021 AAAI/ACM Conference …</t>
  </si>
  <si>
    <t>https://dl.acm.org/doi/abs/10.1145/3461702.3462561</t>
  </si>
  <si>
    <t>https://scholar.google.com/scholar?cites=17927977681758493080&amp;as_sdt=2005&amp;sciodt=2007&amp;hl=en</t>
  </si>
  <si>
    <t>10.1145/3461702.3462561</t>
  </si>
  <si>
    <t>… Ridehailing applications that collect mobility data from individuals to inform smart city planning predict each trip’s fare pricing with automated algorithms that rely on artificial intelligence (…</t>
  </si>
  <si>
    <t>https://dl.acm.org/doi/pdf/10.1145/3461702.3462561</t>
  </si>
  <si>
    <t>https://scholar.google.com/scholar?q=related:mJlYDrf4zPgJ:scholar.google.com/&amp;scioq=artificial+intelligence+accounting+finance&amp;hl=en&amp;as_sdt=2007&amp;as_ylo=2021&amp;as_yhi=2024</t>
  </si>
  <si>
    <t>B Hutchinson, A Smart, A Hanna, E Denton…</t>
  </si>
  <si>
    <t>Towards accountability for machine learning datasets: Practices from software engineering and infrastructure</t>
  </si>
  <si>
    <t>Proceedings of the …</t>
  </si>
  <si>
    <t>https://dl.acm.org/doi/abs/10.1145/3442188.3445918</t>
  </si>
  <si>
    <t>https://scholar.google.com/scholar?cites=730271958549696644&amp;as_sdt=2005&amp;sciodt=2007&amp;hl=en</t>
  </si>
  <si>
    <t>10.1145/3442188.3445918</t>
  </si>
  <si>
    <t>… machine learning are often used, shared, and reused with little visibility into the processes of deliberation that led to their creation. As artificial intelligence … for which accounts can and …</t>
  </si>
  <si>
    <t>https://dl.acm.org/doi/pdf/10.1145/3442188.3445918</t>
  </si>
  <si>
    <t>https://scholar.google.com/scholar?q=related:hJDIJnpyIgoJ:scholar.google.com/&amp;scioq=artificial+intelligence+accounting+finance&amp;hl=en&amp;as_sdt=2007&amp;as_ylo=2021&amp;as_yhi=2024</t>
  </si>
  <si>
    <t>N Mehrabi, F Morstatter, N Saxena, K Lerman…</t>
  </si>
  <si>
    <t>A survey on bias and fairness in machine learning</t>
  </si>
  <si>
    <t>ACM computing …</t>
  </si>
  <si>
    <t>https://dl.acm.org/doi/abs/10.1145/3457607</t>
  </si>
  <si>
    <t>https://scholar.google.com/scholar?cites=10847217828384774171&amp;as_sdt=2005&amp;sciodt=2007&amp;hl=en</t>
  </si>
  <si>
    <t>10.1145/3457607</t>
  </si>
  <si>
    <t>… With the widespread use of artificial intelligence (AI) systems and applications in our everyday lives, accounting for fairness has gained significant importance in designing and …</t>
  </si>
  <si>
    <t>https://dl.acm.org/doi/pdf/10.1145/3457607</t>
  </si>
  <si>
    <t>https://scholar.google.com/scholar?q=related:G5go1iQPiZYJ:scholar.google.com/&amp;scioq=artificial+intelligence+accounting+finance&amp;hl=en&amp;as_sdt=2007&amp;as_ylo=2021&amp;as_yhi=2024</t>
  </si>
  <si>
    <t>B Shneiderman</t>
  </si>
  <si>
    <t>Responsible AI: Bridging from ethics to practice</t>
  </si>
  <si>
    <t>Communications of the ACM</t>
  </si>
  <si>
    <t>https://dl.acm.org/doi/abs/10.1145/3445973</t>
  </si>
  <si>
    <t>https://scholar.google.com/scholar?cites=6797278701326701008&amp;as_sdt=2005&amp;sciodt=2007&amp;hl=en</t>
  </si>
  <si>
    <t>10.1145/3445973</t>
  </si>
  <si>
    <t>… Principled artificial intelligence: Mapping consensus in … Accounting firms conduct external audits for AI systems: Independent financial audit firms, which analyze corporate financial …</t>
  </si>
  <si>
    <t>https://dl.acm.org/doi/pdf/10.1145/3445973</t>
  </si>
  <si>
    <t>https://scholar.google.com/scholar?q=related:0BHoH_fIVF4J:scholar.google.com/&amp;scioq=artificial+intelligence+accounting+finance&amp;hl=en&amp;as_sdt=2007&amp;as_ylo=2021&amp;as_yhi=2024</t>
  </si>
  <si>
    <t>K Greshake, S Abdelnabi, S Mishra, C Endres…</t>
  </si>
  <si>
    <t>Not what you've signed up for: Compromising real-world llm-integrated applications with indirect prompt injection</t>
  </si>
  <si>
    <t>… on Artificial Intelligence …</t>
  </si>
  <si>
    <t>https://dl.acm.org/doi/abs/10.1145/3605764.3623985</t>
  </si>
  <si>
    <t>https://scholar.google.com/scholar?cites=2814262351325232438&amp;as_sdt=2005&amp;sciodt=2007&amp;hl=en</t>
  </si>
  <si>
    <t>10.1145/3605764.3623985</t>
  </si>
  <si>
    <t>… These scenarios might aim to achieve financial gains and could also extend to, eg, surveillance. In search engines, the threat model could be, eg, nation-states attempting to identify …</t>
  </si>
  <si>
    <t>https://dl.acm.org/doi/pdf/10.1145/3605764.3623985</t>
  </si>
  <si>
    <t>https://scholar.google.com/scholar?q=related:Nv1-q7JEDicJ:scholar.google.com/&amp;scioq=artificial+intelligence+accounting+finance&amp;hl=en&amp;as_sdt=2007&amp;as_ylo=2021&amp;as_yhi=2024</t>
  </si>
  <si>
    <t>M Chui, E Hazan, R Roberts, A Singla, K Smaje</t>
  </si>
  <si>
    <t>The economic potential of generative AI</t>
  </si>
  <si>
    <t>dln.jaipuria.ac.in</t>
  </si>
  <si>
    <t>http://dln.jaipuria.ac.in:8080/jspui/bitstream/123456789/14313/1/The-economic-potential-of-generative-ai-the-next-productivity-frontier.pdf</t>
  </si>
  <si>
    <t>https://scholar.google.com/scholar?cites=5732972117987155374&amp;as_sdt=2005&amp;sciodt=2007&amp;hl=en</t>
  </si>
  <si>
    <t>… value that we now estimate nongenerative artificial intelligence and analytics could unlock. (Our … potential Our analysis of adoption scenarios accounts for the time required to integrate …</t>
  </si>
  <si>
    <t>https://scholar.google.com/scholar?q=related:rt3XR8Sbj08J:scholar.google.com/&amp;scioq=artificial+intelligence+accounting+finance&amp;hl=en&amp;as_sdt=2007&amp;as_ylo=2021&amp;as_yhi=2024</t>
  </si>
  <si>
    <t>J Li, M Li, X Wang, JB Thatcher</t>
  </si>
  <si>
    <t>Strategic Directions for AI: The Role of CIOs and Boards of Directors.</t>
  </si>
  <si>
    <t>MIS quarterly</t>
  </si>
  <si>
    <t>drive.google.com</t>
  </si>
  <si>
    <t>https://drive.google.com/file/d/1Z-spJg08ga99YIAwk78Qmh8kgCwzzIs7/view</t>
  </si>
  <si>
    <t>https://scholar.google.com/scholar?cites=2447031191046993043&amp;as_sdt=2005&amp;sciodt=2007&amp;hl=en</t>
  </si>
  <si>
    <t>… of artificial intelligence (AI) technology. We tested our model using a dataset drawn from 1,454 publicly listed firms in China. Our findings show that the presence of a CIO positively …</t>
  </si>
  <si>
    <t>https://scholar.google.com/scholar?q=related:kzSoQOeZ9SEJ:scholar.google.com/&amp;scioq=artificial+intelligence+accounting+finance&amp;hl=en&amp;as_sdt=2007&amp;as_ylo=2021&amp;as_yhi=2024</t>
  </si>
  <si>
    <t>Z Huang, C Che, H Zheng, C Li</t>
  </si>
  <si>
    <t>Research on Generative Artificial Intelligence for Virtual Financial Robo-Advisor</t>
  </si>
  <si>
    <t>Academic Journal of Science and …</t>
  </si>
  <si>
    <t>drpress.org</t>
  </si>
  <si>
    <t>https://drpress.org/ojs/index.php/ajst/article/view/19151</t>
  </si>
  <si>
    <t>https://scholar.google.com/scholar?cites=18213885230784348084&amp;as_sdt=2005&amp;sciodt=2007&amp;hl=en</t>
  </si>
  <si>
    <t>… of artificial intelligence and finance, focusing on the emergence of intelligent investment … These RAs utilize robust computer models and artificial intelligence algorithms to deliver …</t>
  </si>
  <si>
    <t>https://drpress.org/ojs/index.php/ajst/article/download/19151/18713</t>
  </si>
  <si>
    <t>https://scholar.google.com/scholar?q=related:tH-iuB24xPwJ:scholar.google.com/&amp;scioq=artificial+intelligence+accounting+finance&amp;hl=en&amp;as_sdt=2007&amp;as_ylo=2021&amp;as_yhi=2024</t>
  </si>
  <si>
    <t>R Schwartz, R Schwartz, A Vassilev, K Greene…</t>
  </si>
  <si>
    <t>Towards a standard for identifying and managing bias in artificial intelligence</t>
  </si>
  <si>
    <t>dwt.com</t>
  </si>
  <si>
    <t>https://www.dwt.com/-/media/files/blogs/artificial-intelligence-law-advisor/2022/03/nist-sp-1270--identifying-and-managing-bias-in-ai.pdf</t>
  </si>
  <si>
    <t>https://scholar.google.com/scholar?cites=9677005613068246981&amp;as_sdt=2005&amp;sciodt=2007&amp;hl=en</t>
  </si>
  <si>
    <t>… , create significant challenges for cultivating public trust in artificial intelligence (AI). … • describes the stakes and challenge of bias in artificial intelligence and provides examples of how …</t>
  </si>
  <si>
    <t>https://scholar.google.com/scholar?q=related:xd9kiFWhS4YJ:scholar.google.com/&amp;scioq=artificial+intelligence+accounting+finance&amp;hl=en&amp;as_sdt=2007&amp;as_ylo=2021&amp;as_yhi=2024</t>
  </si>
  <si>
    <t>MS Agba, AMO Agba, DCJ CHUKWURAH</t>
  </si>
  <si>
    <t>COVID-19 pandemic and workplace adjustments/decentralization: A focus on teleworking in the new normal</t>
  </si>
  <si>
    <t>… in artificial intelligence and …</t>
  </si>
  <si>
    <t>edusoft.ro</t>
  </si>
  <si>
    <t>https://edusoft.ro/brain/index.php/brain/article/view/1080</t>
  </si>
  <si>
    <t>https://scholar.google.com/scholar?cites=1043643864247057359&amp;as_sdt=2005&amp;sciodt=2007&amp;hl=en</t>
  </si>
  <si>
    <t>… Hours put in by employees of financial institutions have been reduced to 6 hours as against 9-10 hours per day. Furthermore, sectors like the health and caregiving are under pressure …</t>
  </si>
  <si>
    <t>https://edusoft.ro/brain/index.php/brain/article/viewFile/1080/1247</t>
  </si>
  <si>
    <t>https://scholar.google.com/scholar?q=related:zzt2qJDEew4J:scholar.google.com/&amp;scioq=artificial+intelligence+accounting+finance&amp;hl=en&amp;as_sdt=2007&amp;as_ylo=2021&amp;as_yhi=2024</t>
  </si>
  <si>
    <t>L Antwiadjei</t>
  </si>
  <si>
    <t>Evolution of Business Organizations: An Analysis of Robotic Process Automation</t>
  </si>
  <si>
    <t>Eduzone: International Peer Reviewed …</t>
  </si>
  <si>
    <t>eduzonejournal.com</t>
  </si>
  <si>
    <t>https://eduzonejournal.com/index.php/eiprmj/article/view/410</t>
  </si>
  <si>
    <t>https://scholar.google.com/scholar?cites=11093268605270935846&amp;as_sdt=2005&amp;sciodt=2007&amp;hl=en</t>
  </si>
  <si>
    <t>… of artificial intelligence and machine learning … , and financial reporting become efficient, error-free endeavors with RPA bots diligently executing tasks. This not only accelerates financial …</t>
  </si>
  <si>
    <t>https://eduzonejournal.com/index.php/eiprmj/article/download/410/355</t>
  </si>
  <si>
    <t>https://scholar.google.com/scholar?q=related:JskqlwU185kJ:scholar.google.com/&amp;scioq=artificial+intelligence+accounting+finance&amp;hl=en&amp;as_sdt=2007&amp;as_ylo=2021&amp;as_yhi=2024</t>
  </si>
  <si>
    <t>S Bose, SK Dey, S Bhattacharjee</t>
  </si>
  <si>
    <t>Big data, data analytics and artificial intelligence in accounting: An overview</t>
  </si>
  <si>
    <t>Handbook of big data research …</t>
  </si>
  <si>
    <t>elgaronline.com</t>
  </si>
  <si>
    <t>https://www.elgaronline.com/edcollchap/book/9781800888555/book-part-9781800888555-7.xml</t>
  </si>
  <si>
    <t>https://scholar.google.com/scholar?cites=3901566544531825864&amp;as_sdt=2005&amp;sciodt=2007&amp;hl=en</t>
  </si>
  <si>
    <t>… With the advent of big data, data analytics, and artificial intelligence (AI), accounting and finance professionals can take advantage of several opportunities in this rapidly evolving, …</t>
  </si>
  <si>
    <t>https://www.researchgate.net/profile/Sudipta-Bose-2/publication/359255698_Big_Data_Data_Analytics_and_Artificial_Intelligence_in_Accounting_An_Overview/links/626e782ed49fe200e1cc2978/Big-Data-Data-Analytics-and-Artificial-Intelligence-in-Accounting-An-Overview.pdf</t>
  </si>
  <si>
    <t>https://scholar.google.com/scholar?q=related:yCRe0hkmJTYJ:scholar.google.com/&amp;scioq=artificial+intelligence+accounting+finance&amp;hl=en&amp;as_sdt=2007&amp;as_ylo=2021&amp;as_yhi=2024</t>
  </si>
  <si>
    <t>H Han, RK Shiwakoti, R Jarvis, C Mordi…</t>
  </si>
  <si>
    <t>Accounting and auditing with blockchain technology and artificial Intelligence: A literature review</t>
  </si>
  <si>
    <t>… Journal of Accounting …</t>
  </si>
  <si>
    <t>Elsevier</t>
  </si>
  <si>
    <t>https://www.sciencedirect.com/science/article/pii/S1467089522000501</t>
  </si>
  <si>
    <t>https://scholar.google.com/scholar?cites=11414410020722790298&amp;as_sdt=2005&amp;sciodt=2007&amp;hl=en</t>
  </si>
  <si>
    <t>… Under current accounting practice, external financial … Financial fraud will thus be harder to hide when used together … of blockchain and artificial intelligence in accounting can eliminate …</t>
  </si>
  <si>
    <t>https://scholar.google.com/scholar?q=related:mk_XDXAhaJ4J:scholar.google.com/&amp;scioq=artificial+intelligence+accounting+finance&amp;hl=en&amp;as_sdt=2007&amp;as_ylo=2021&amp;as_yhi=2024</t>
  </si>
  <si>
    <t>S Ahmed, MM Alshater, A El Ammari…</t>
  </si>
  <si>
    <t>Artificial intelligence and machine learning in finance: A bibliometric review</t>
  </si>
  <si>
    <t>… Business and Finance</t>
  </si>
  <si>
    <t>https://www.sciencedirect.com/science/article/pii/S0275531922000344</t>
  </si>
  <si>
    <t>https://scholar.google.com/scholar?cites=18253890047813618109&amp;as_sdt=2005&amp;sciodt=2007&amp;hl=en</t>
  </si>
  <si>
    <t>… the artificial intelligence (AI) and machine learning (ML) literature in the finance field. Using … by the Journal of Banking and Finance and the Journal of Intelligent Systems in Accounting, …</t>
  </si>
  <si>
    <t>https://scholar.google.com/scholar?q=related:vQn4BEnYUv0J:scholar.google.com/&amp;scioq=artificial+intelligence+accounting+finance&amp;hl=en&amp;as_sdt=2007&amp;as_ylo=2021&amp;as_yhi=2024</t>
  </si>
  <si>
    <t>JW Goodell, S Kumar, WM Lim, D Pattnaik</t>
  </si>
  <si>
    <t>Artificial intelligence and machine learning in finance: Identifying foundations, themes, and research clusters from bibliometric analysis</t>
  </si>
  <si>
    <t>… and Experimental Finance</t>
  </si>
  <si>
    <t>https://www.sciencedirect.com/science/article/pii/S2214635021001210</t>
  </si>
  <si>
    <t>https://scholar.google.com/scholar?cites=4576893619920128798&amp;as_sdt=2005&amp;sciodt=2007&amp;hl=en</t>
  </si>
  <si>
    <t>… Artificial intelligence (AI) and machine learning (ML) are two related technologies that are emergent in financial … an overview of AI and ML research in finance. Using both co-citation and …</t>
  </si>
  <si>
    <t>https://scholar.google.com/scholar?q=related:HksXdn9khD8J:scholar.google.com/&amp;scioq=artificial+intelligence+accounting+finance&amp;hl=en&amp;as_sdt=2007&amp;as_ylo=2021&amp;as_yhi=2024</t>
  </si>
  <si>
    <t>CA Zhang, S Cho, M Vasarhelyi</t>
  </si>
  <si>
    <t>Explainable artificial intelligence (xai) in auditing</t>
  </si>
  <si>
    <t>International Journal of Accounting …</t>
  </si>
  <si>
    <t>https://www.sciencedirect.com/science/article/pii/S1467089522000240</t>
  </si>
  <si>
    <t>https://scholar.google.com/scholar?cites=15746719592037422913&amp;as_sdt=2005&amp;sciodt=2007&amp;hl=en</t>
  </si>
  <si>
    <t>… Since the existence of material misstatement in the financial statement is not public knowledge until the financial statement is restated, we follow prior literature to use material …</t>
  </si>
  <si>
    <t>https://scholar.google.com/scholar?q=related:QRcTDQqWh9oJ:scholar.google.com/&amp;scioq=artificial+intelligence+accounting+finance&amp;hl=en&amp;as_sdt=2007&amp;as_ylo=2021&amp;as_yhi=2024</t>
  </si>
  <si>
    <t>M Doumpos, C Zopounidis, D Gounopoulos…</t>
  </si>
  <si>
    <t>Operational research and artificial intelligence methods in banking</t>
  </si>
  <si>
    <t>European Journal of …</t>
  </si>
  <si>
    <t>https://www.sciencedirect.com/science/article/pii/S037722172200337X</t>
  </si>
  <si>
    <t>https://scholar.google.com/scholar?cites=9353860874009923201&amp;as_sdt=2005&amp;sciodt=2007&amp;hl=en</t>
  </si>
  <si>
    <t>… of financial institutions. Given the existing reviews of the applications of MCDA in finance … articles in our focus areas, the top five accounting for more than 50 percent of these and …</t>
  </si>
  <si>
    <t>https://scholar.google.com/scholar?q=related:gU7J8eeWz4EJ:scholar.google.com/&amp;scioq=artificial+intelligence+accounting+finance&amp;hl=en&amp;as_sdt=2007&amp;as_ylo=2021&amp;as_yhi=2024</t>
  </si>
  <si>
    <t>N Kroon, M do Céu Alves, I Martins</t>
  </si>
  <si>
    <t>The impacts of emerging technologies on accountants' role and skills: Connecting to open innovation—a systematic literature review</t>
  </si>
  <si>
    <t>Journal of Open Innovation …</t>
  </si>
  <si>
    <t>https://www.sciencedirect.com/science/article/pii/S2199853122009325</t>
  </si>
  <si>
    <t>https://scholar.google.com/scholar?cites=8743579723365102587&amp;as_sdt=2005&amp;sciodt=2007&amp;hl=en</t>
  </si>
  <si>
    <t>… to accounting practice; nevertheless, Kokina and Davenport [45] provide a synopsis of the emergence of artificial intelligence in accounting … the accounting data’s reliability for financial …</t>
  </si>
  <si>
    <t>https://scholar.google.com/scholar?q=related:-zN81G5vV3kJ:scholar.google.com/&amp;scioq=artificial+intelligence+accounting+finance&amp;hl=en&amp;as_sdt=2007&amp;as_ylo=2021&amp;as_yhi=2024</t>
  </si>
  <si>
    <t>AEA Ibrahim, AA Elamer, AN Ezat</t>
  </si>
  <si>
    <t>The convergence of big data and accounting: innovative research opportunities</t>
  </si>
  <si>
    <t>Technological Forecasting and Social …</t>
  </si>
  <si>
    <t>https://www.sciencedirect.com/science/article/pii/S0040162521006041</t>
  </si>
  <si>
    <t>https://scholar.google.com/scholar?cites=18090471007363660029&amp;as_sdt=2005&amp;sciodt=2007&amp;hl=en</t>
  </si>
  <si>
    <t>… accounting and financial data. Big data includes financial and non-financial data, accounting … on advanced data analytics and incorporate artificial intelligence tools to solve business …</t>
  </si>
  <si>
    <t>https://researchportal.port.ac.uk/files/42853653/Ibrahim.pdf</t>
  </si>
  <si>
    <t>https://scholar.google.com/scholar?q=related:_fhppYhDDvsJ:scholar.google.com/&amp;scioq=artificial+intelligence+accounting+finance&amp;hl=en&amp;as_sdt=2007&amp;as_ylo=2021&amp;as_yhi=2024</t>
  </si>
  <si>
    <t>SB Jabeur, C Gharib, S Mefteh-Wali, WB Arfi</t>
  </si>
  <si>
    <t>CatBoost model and artificial intelligence techniques for corporate failure prediction</t>
  </si>
  <si>
    <t>… Forecasting and Social …</t>
  </si>
  <si>
    <t>https://www.sciencedirect.com/science/article/pii/S0040162521000901</t>
  </si>
  <si>
    <t>https://scholar.google.com/scholar?cites=11035199825312434091&amp;as_sdt=2005&amp;sciodt=2007&amp;hl=en</t>
  </si>
  <si>
    <t>… The third exclusion factor was the absence of certain accounting and financial ratios necessary for our empirical analysis. The ratios used for prediction were chosen based on previous …</t>
  </si>
  <si>
    <t>https://scholar.google.com/scholar?q=related:q0czLcbnJJkJ:scholar.google.com/&amp;scioq=artificial+intelligence+accounting+finance&amp;hl=en&amp;as_sdt=2007&amp;as_ylo=2021&amp;as_yhi=2024</t>
  </si>
  <si>
    <t>M Ashok, R Madan, A Joha, U Sivarajah</t>
  </si>
  <si>
    <t>Ethical framework for Artificial Intelligence and Digital technologies</t>
  </si>
  <si>
    <t>https://www.sciencedirect.com/science/article/pii/S0268401221001262</t>
  </si>
  <si>
    <t>https://scholar.google.com/scholar?cites=5630325155227138852&amp;as_sdt=2005&amp;sciodt=2007&amp;hl=en</t>
  </si>
  <si>
    <t>… 7) characterised by the use of Artificial Intelligence (AI) in DTs has the potential to significantly change society. AI enables machines to execute cognitive tasks with minimal or no human …</t>
  </si>
  <si>
    <t>https://centaur.reading.ac.uk/100786/5/R3_Blinded_Ethical%20Framework%20for%20AI%20%20Digital%20Tech.pdf</t>
  </si>
  <si>
    <t>https://scholar.google.com/scholar?q=related:JHtC3-XuIk4J:scholar.google.com/&amp;scioq=artificial+intelligence+accounting+finance&amp;hl=en&amp;as_sdt=2007&amp;as_ylo=2021&amp;as_yhi=2024</t>
  </si>
  <si>
    <t>JJ Xu, T Babaian</t>
  </si>
  <si>
    <t>Artificial intelligence in business curriculum: The pedagogy and learning outcomes</t>
  </si>
  <si>
    <t>The International Journal of Management Education</t>
  </si>
  <si>
    <t>https://www.sciencedirect.com/science/article/pii/S1472811721000999</t>
  </si>
  <si>
    <t>https://scholar.google.com/scholar?cites=18415943584415314172&amp;as_sdt=2005&amp;sciodt=2007&amp;hl=en</t>
  </si>
  <si>
    <t>… , and deep learning methods to calculate various analysis in finance. For example, credit … into an accounting course to expose students to machine learning supported accounting, …</t>
  </si>
  <si>
    <t>https://scholar.google.com/scholar?q=related:_HC1QB6Tkv8J:scholar.google.com/&amp;scioq=artificial+intelligence+accounting+finance&amp;hl=en&amp;as_sdt=2007&amp;as_ylo=2021&amp;as_yhi=2024</t>
  </si>
  <si>
    <t>W Rodgers, JM Murray, A Stefanidis…</t>
  </si>
  <si>
    <t>An artificial intelligence algorithmic approach to ethical decision-making in human resource management processes</t>
  </si>
  <si>
    <t>Human Resource …</t>
  </si>
  <si>
    <t>https://www.sciencedirect.com/science/article/pii/S1053482222000432</t>
  </si>
  <si>
    <t>https://scholar.google.com/scholar?cites=9712323235809259069&amp;as_sdt=2005&amp;sciodt=2007&amp;hl=en</t>
  </si>
  <si>
    <t>… In focusing on concerns relating to the impact and acceptance of artificial intelligence (AI) integration in HRM, this research draws insights from multidisciplinary theoretical lenses, such …</t>
  </si>
  <si>
    <t>https://scholar.google.com/scholar?q=related:Pe4uXoYayYYJ:scholar.google.com/&amp;scioq=artificial+intelligence+accounting+finance&amp;hl=en&amp;as_sdt=2007&amp;as_ylo=2021&amp;as_yhi=2024</t>
  </si>
  <si>
    <t>MM Mariani, I Machado, S Nambisan</t>
  </si>
  <si>
    <t>Types of innovation and artificial intelligence: A systematic quantitative literature review and research agenda</t>
  </si>
  <si>
    <t>Journal of Business Research</t>
  </si>
  <si>
    <t>https://www.sciencedirect.com/science/article/pii/S0148296322008293</t>
  </si>
  <si>
    <t>https://scholar.google.com/scholar?cites=14652191504719985963&amp;as_sdt=2005&amp;sciodt=2007&amp;hl=en</t>
  </si>
  <si>
    <t>This study provides a systematic overview of innovation research strands revolving around AI. By adopting a Systematic Quantitative Literature Review (SQLR) approach, we retrieved …</t>
  </si>
  <si>
    <t>https://scholar.google.com/scholar?q=related:K73U-4oKV8sJ:scholar.google.com/&amp;scioq=artificial+intelligence+accounting+finance&amp;hl=en&amp;as_sdt=2007&amp;as_ylo=2021&amp;as_yhi=2024</t>
  </si>
  <si>
    <t>MC Pietronudo, G Croidieu, F Schiavone</t>
  </si>
  <si>
    <t>A solution looking for problems? A systematic literature review of the rationalizing influence of artificial intelligence on decision-making in innovation management</t>
  </si>
  <si>
    <t>Technological Forecasting and …</t>
  </si>
  <si>
    <t>https://www.sciencedirect.com/science/article/pii/S0040162522003523</t>
  </si>
  <si>
    <t>https://scholar.google.com/scholar?cites=14340171391221190699&amp;as_sdt=2005&amp;sciodt=2007&amp;hl=en</t>
  </si>
  <si>
    <t>… the “business, management, and accounting” subject area, but also to “economics, econometrics, and finance,” because of the relevance of AI in the financial sector, as well as “decision …</t>
  </si>
  <si>
    <t>https://scholar.google.com/scholar?q=related:K1D1H-eFAscJ:scholar.google.com/&amp;scioq=artificial+intelligence+accounting+finance&amp;hl=en&amp;as_sdt=2007&amp;as_ylo=2021&amp;as_yhi=2024</t>
  </si>
  <si>
    <t>X Song, B Xu, Z Zhao</t>
  </si>
  <si>
    <t>Can people experience romantic love for artificial intelligence? An empirical study of intelligent assistants</t>
  </si>
  <si>
    <t>Information &amp;Management</t>
  </si>
  <si>
    <t>https://www.sciencedirect.com/science/article/pii/S0378720622000076</t>
  </si>
  <si>
    <t>https://scholar.google.com/scholar?cites=17577094816042223735&amp;as_sdt=2005&amp;sciodt=2007&amp;hl=en</t>
  </si>
  <si>
    <t>… We explore the relationship between human and artificial intelligence based on … Artificial intelligence (AI) is intelligence demonstrated by machines in contrast to the natural intelligence …</t>
  </si>
  <si>
    <t>https://scholar.google.com/scholar?q=related:d4iOlZti7vMJ:scholar.google.com/&amp;scioq=artificial+intelligence+accounting+finance&amp;hl=en&amp;as_sdt=2007&amp;as_ylo=2021&amp;as_yhi=2024</t>
  </si>
  <si>
    <t>AFS Borges, FJB Laurindo, MM Spínola…</t>
  </si>
  <si>
    <t>The strategic use of artificial intelligence in the digital era: Systematic literature review and future research directions</t>
  </si>
  <si>
    <t>International journal of …</t>
  </si>
  <si>
    <t>https://www.sciencedirect.com/science/article/pii/S0268401219317906</t>
  </si>
  <si>
    <t>https://scholar.google.com/scholar?cites=2309821938300454753&amp;as_sdt=2005&amp;sciodt=2007&amp;hl=en</t>
  </si>
  <si>
    <t>… Artificial Intelligence … Artificial Intelligence tools have attracted attention from the literature and business organizations in the last decade, especially by the advances in machine learning …</t>
  </si>
  <si>
    <t>https://scholar.google.com/scholar?q=related:YYfNntAiDiAJ:scholar.google.com/&amp;scioq=artificial+intelligence+accounting+finance&amp;hl=en&amp;as_sdt=2007&amp;as_ylo=2021&amp;as_yhi=2024</t>
  </si>
  <si>
    <t>A Bhutoria</t>
  </si>
  <si>
    <t>Personalized education and artificial intelligence in the United States, China, and India: A systematic review using a human-in-the-loop model</t>
  </si>
  <si>
    <t>Computers and Education: Artificial Intelligence</t>
  </si>
  <si>
    <t>https://www.sciencedirect.com/science/article/pii/S2666920X22000236</t>
  </si>
  <si>
    <t>https://scholar.google.com/scholar?cites=15860921353785578940&amp;as_sdt=2005&amp;sciodt=2007&amp;hl=en</t>
  </si>
  <si>
    <t>… with a vision to make China a leader in Artificial Intelligence by the year 2030. Pari passu with … of accounting major —Based on the mode of “Financial Sharing Center" Zhao Yan 2020 …</t>
  </si>
  <si>
    <t>https://scholar.google.com/scholar?q=related:vBXMvu9PHdwJ:scholar.google.com/&amp;scioq=artificial+intelligence+accounting+finance&amp;hl=en&amp;as_sdt=2007&amp;as_ylo=2021&amp;as_yhi=2024</t>
  </si>
  <si>
    <t>IS Damoah, A Ayakwah, I Tingbani</t>
  </si>
  <si>
    <t>Artificial intelligence (AI)-enhanced medical drones in the healthcare supply chain (HSC) for sustainability development: A case study</t>
  </si>
  <si>
    <t>Journal of Cleaner Production</t>
  </si>
  <si>
    <t>https://www.sciencedirect.com/science/article/pii/S0959652621037768</t>
  </si>
  <si>
    <t>https://scholar.google.com/scholar?cites=7955123905900482049&amp;as_sdt=2005&amp;sciodt=2007&amp;hl=en</t>
  </si>
  <si>
    <t>… Artificial Intelligence (AI) has attracted extant literature devoted to different subjects, including healthcare. AI studies within healthcare, however, have focused extensively on medical …</t>
  </si>
  <si>
    <t>https://scholar.google.com/scholar?q=related:AY5qWwtHZm4J:scholar.google.com/&amp;scioq=artificial+intelligence+accounting+finance&amp;hl=en&amp;as_sdt=2007&amp;as_ylo=2021&amp;as_yhi=2024</t>
  </si>
  <si>
    <t>YK Dwivedi, A Sharma, NP Rana, M Giannakis…</t>
  </si>
  <si>
    <t>Evolution of artificial intelligence research in Technological Forecasting and Social Change: Research topics, trends, and future directions</t>
  </si>
  <si>
    <t>https://www.sciencedirect.com/science/article/pii/S0040162523002640</t>
  </si>
  <si>
    <t>https://scholar.google.com/scholar?cites=13648997122853437950&amp;as_sdt=2005&amp;sciodt=2007&amp;hl=en</t>
  </si>
  <si>
    <t>… Artificial intelligence (AI) is a set of rapidly expanding disruptive technologies that are … This study uses machine learning-based structural topic modeling (STM) to extract, report, and …</t>
  </si>
  <si>
    <t>https://scholar.google.com/scholar?q=related:_gECWJH6ar0J:scholar.google.com/&amp;scioq=artificial+intelligence+accounting+finance&amp;hl=en&amp;as_sdt=2007&amp;as_ylo=2021&amp;as_yhi=2024</t>
  </si>
  <si>
    <t>C Rammer, GP Fernández, D Czarnitzki</t>
  </si>
  <si>
    <t>Artificial intelligence and industrial innovation: Evidence from German firm-level data</t>
  </si>
  <si>
    <t>Research Policy</t>
  </si>
  <si>
    <t>https://www.sciencedirect.com/science/article/pii/S0048733322000798</t>
  </si>
  <si>
    <t>https://scholar.google.com/scholar?cites=12550902765134219313&amp;as_sdt=2005&amp;sciodt=2007&amp;hl=en</t>
  </si>
  <si>
    <t>This paper analyses the link between the use of Artificial Intelligence (AI) and innovation performance in firms. Based on firm-level data from the German part of the Community …</t>
  </si>
  <si>
    <t>https://lirias.kuleuven.be/retrieve/659553</t>
  </si>
  <si>
    <t>https://scholar.google.com/scholar?q=related:MQhLPpHDLa4J:scholar.google.com/&amp;scioq=artificial+intelligence+accounting+finance&amp;hl=en&amp;as_sdt=2007&amp;as_ylo=2021&amp;as_yhi=2024</t>
  </si>
  <si>
    <t>J Samuel, R Kashyap, Y Samuel, A Pelaez</t>
  </si>
  <si>
    <t>Adaptive cognitive fit: Artificial intelligence augmented management of information facets and representations</t>
  </si>
  <si>
    <t>https://www.sciencedirect.com/science/article/pii/S0268401222000366</t>
  </si>
  <si>
    <t>https://scholar.google.com/scholar?cites=18042017871701055340&amp;as_sdt=2005&amp;sciodt=2007&amp;hl=en</t>
  </si>
  <si>
    <t>… Explosive growth in big data technologies and artificial intelligence (AI) applications have led to increasing … We suggest that artificially intelligent technologies that can adapt information …</t>
  </si>
  <si>
    <t>https://scholar.google.com/scholar?q=related:bJf94akfYvoJ:scholar.google.com/&amp;scioq=artificial+intelligence+accounting+finance&amp;hl=en&amp;as_sdt=2007&amp;as_ylo=2021&amp;as_yhi=2024</t>
  </si>
  <si>
    <t>F Aslam, AI Hunjra, Z Ftiti, W Louhichi…</t>
  </si>
  <si>
    <t>Insurance fraud detection: Evidence from artificial intelligence and machine learning</t>
  </si>
  <si>
    <t>https://www.sciencedirect.com/science/article/pii/S0275531922001325</t>
  </si>
  <si>
    <t>https://scholar.google.com/scholar?cites=14227811356328865549&amp;as_sdt=2005&amp;sciodt=2007&amp;hl=en</t>
  </si>
  <si>
    <t>This study proposes a framework for fraud detection in the auto insurance industry by using predictive models. The feature selection is performed utilizing a publicly available car …</t>
  </si>
  <si>
    <t>https://www.sciencedirect.com/science/article/am/pii/S0275531922001325</t>
  </si>
  <si>
    <t>https://scholar.google.com/scholar?q=related:DS9A4QtXc8UJ:scholar.google.com/&amp;scioq=artificial+intelligence+accounting+finance&amp;hl=en&amp;as_sdt=2007&amp;as_ylo=2021&amp;as_yhi=2024</t>
  </si>
  <si>
    <t>MM Mariani, I Machado, V Magrelli, YK Dwivedi</t>
  </si>
  <si>
    <t>Artificial intelligence in innovation research: A systematic review, conceptual framework, and future research directions</t>
  </si>
  <si>
    <t>Technovation</t>
  </si>
  <si>
    <t>https://www.sciencedirect.com/science/article/pii/S0166497222001705</t>
  </si>
  <si>
    <t>https://scholar.google.com/scholar?cites=4379629558756975266&amp;as_sdt=2005&amp;sciodt=2007&amp;hl=en</t>
  </si>
  <si>
    <t>Artificial Intelligence (AI) is increasingly adopted by organizations to innovate, and this is ever more reflected in scholarly work. To illustrate, assess and map research at the intersection …</t>
  </si>
  <si>
    <t>https://scholar.google.com/scholar?q=related:oqKCIeGRxzwJ:scholar.google.com/&amp;scioq=artificial+intelligence+accounting+finance&amp;hl=en&amp;as_sdt=2007&amp;as_ylo=2021&amp;as_yhi=2024</t>
  </si>
  <si>
    <t>O Allal-Chérif, V Simón-Moya, ACC Ballester</t>
  </si>
  <si>
    <t>Intelligent purchasing: How artificial intelligence can redefine the purchasing function</t>
  </si>
  <si>
    <t>Journal of Business …</t>
  </si>
  <si>
    <t>https://www.sciencedirect.com/science/article/pii/S0148296320308031</t>
  </si>
  <si>
    <t>https://scholar.google.com/scholar?cites=9856321423107400980&amp;as_sdt=2005&amp;sciodt=2007&amp;hl=en</t>
  </si>
  <si>
    <t>… module uses applications for purchasing management accounting, documentary analysis, … by comprehensively assessing their exposure to financial, operational, reputational, societal, …</t>
  </si>
  <si>
    <t>https://www.sciencedirect.com/science/article/am/pii/S0148296320308031</t>
  </si>
  <si>
    <t>https://scholar.google.com/scholar?q=related:FKVjAB2wyIgJ:scholar.google.com/&amp;scioq=artificial+intelligence+accounting+finance&amp;hl=en&amp;as_sdt=2007&amp;as_ylo=2021&amp;as_yhi=2024</t>
  </si>
  <si>
    <t>S Gupta, W Ghardallou, DK Pandey…</t>
  </si>
  <si>
    <t>Artificial intelligence adoption in the insurance industry: Evidence using the technology–organization–environment framework</t>
  </si>
  <si>
    <t>https://www.sciencedirect.com/science/article/pii/S027553192200143X</t>
  </si>
  <si>
    <t>https://scholar.google.com/scholar?cites=5671257910471704792&amp;as_sdt=2005&amp;sciodt=2007&amp;hl=en</t>
  </si>
  <si>
    <t>… of insurance industry employees to adopt artificial intelligence (AI)-enabled applications. … , only top management support and financial readiness among the environmental variables …</t>
  </si>
  <si>
    <t>https://scholar.google.com/scholar?q=related:2EBKnwVbtE4J:scholar.google.com/&amp;scioq=artificial+intelligence+accounting+finance&amp;hl=en&amp;as_sdt=2007&amp;as_ylo=2021&amp;as_yhi=2024</t>
  </si>
  <si>
    <t>Z Wang, M Li, J Lu, X Cheng</t>
  </si>
  <si>
    <t>Business Innovation based on artificial intelligence and Blockchain technology</t>
  </si>
  <si>
    <t>Information Processing &amp;Management</t>
  </si>
  <si>
    <t>https://www.sciencedirect.com/science/article/pii/S0306457321002405</t>
  </si>
  <si>
    <t>https://scholar.google.com/scholar?cites=6384792508470901155&amp;as_sdt=2005&amp;sciodt=2007&amp;hl=en</t>
  </si>
  <si>
    <t>The growing business evolution and the latest Artificial Intelligence (AI) make the different business practices to be enhanced by the ability to create new means of collaboration. Such …</t>
  </si>
  <si>
    <t>https://farapaper.com/wp-content/uploads/2023/01/Fardapaper-Business-Innovation-based-on-artificial-intelligence-and-Blockchain-technology.pdf</t>
  </si>
  <si>
    <t>https://scholar.google.com/scholar?q=related:o7n7V_VWm1gJ:scholar.google.com/&amp;scioq=artificial+intelligence+accounting+finance&amp;hl=en&amp;as_sdt=2007&amp;as_ylo=2021&amp;as_yhi=2024</t>
  </si>
  <si>
    <t>SMC Loureiro, J Guerreiro, I Tussyadiah</t>
  </si>
  <si>
    <t>Artificial intelligence in business: State of the art and future research agenda</t>
  </si>
  <si>
    <t>Journal of business research</t>
  </si>
  <si>
    <t>https://www.sciencedirect.com/science/article/pii/S0148296320307451</t>
  </si>
  <si>
    <t>https://scholar.google.com/scholar?cites=14102171964392770970&amp;as_sdt=2005&amp;sciodt=2007&amp;hl=en</t>
  </si>
  <si>
    <t>… This study provides an overview of state-of-the-art research on Artificial Intelligence in the business context and proposes an agenda for future research. First, by analyzing 404 relevant …</t>
  </si>
  <si>
    <t>https://openresearch.surrey.ac.uk/esploro/fulltext/journalArticle/Artificial-intelligence-in-business-State-of/99524123202346?repId=12141649610002346&amp;mId=13141649600002346&amp;institution=44SUR_INST</t>
  </si>
  <si>
    <t>https://scholar.google.com/scholar?q=related:mo0aY6_6tMMJ:scholar.google.com/&amp;scioq=artificial+intelligence+accounting+finance&amp;hl=en&amp;as_sdt=2007&amp;as_ylo=2021&amp;as_yhi=2024</t>
  </si>
  <si>
    <t>YK Dwivedi, L Hughes, E Ismagilova, G Aarts…</t>
  </si>
  <si>
    <t>Artificial Intelligence (AI): Multidisciplinary perspectives on emerging challenges, opportunities, and agenda for research, practice and policy</t>
  </si>
  <si>
    <t>https://www.sciencedirect.com/science/article/pii/S026840121930917X</t>
  </si>
  <si>
    <t>https://scholar.google.com/scholar?cites=8478826462439319872&amp;as_sdt=2005&amp;sciodt=2007&amp;hl=en</t>
  </si>
  <si>
    <t>… Artificial Intelligence (AI) offers this same transformative potential for the augmentation and potential replacement of human tasks and activities within a wide range of industrial, …</t>
  </si>
  <si>
    <t>https://uobrep.openrepository.com/bitstream/handle/10547/623613/1_s2.0_S026840121930917X_main.pdf?sequence=4</t>
  </si>
  <si>
    <t>https://scholar.google.com/scholar?q=related:QKngrb7XqnUJ:scholar.google.com/&amp;scioq=artificial+intelligence+accounting+finance&amp;hl=en&amp;as_sdt=2007&amp;as_ylo=2021&amp;as_yhi=2024</t>
  </si>
  <si>
    <t>Y Pan, L Zhang</t>
  </si>
  <si>
    <t>Roles of artificial intelligence in construction engineering and management: A critical review and future trends</t>
  </si>
  <si>
    <t>Automation in Construction</t>
  </si>
  <si>
    <t>https://www.sciencedirect.com/science/article/pii/S0926580520310979</t>
  </si>
  <si>
    <t>https://scholar.google.com/scholar?cites=10171359342224813311&amp;as_sdt=2005&amp;sciodt=2007&amp;hl=en</t>
  </si>
  <si>
    <t>… , material resources, and financial resources. Since … , intelligent, and adaptive manner. The investment in AI is undergoing rapid growth, in which machine learning particularly accounts …</t>
  </si>
  <si>
    <t>https://edisciplinas.usp.br/pluginfile.php/8021191/mod_resource/content/1/1-s2.0-S0926580520310979-main.pdf</t>
  </si>
  <si>
    <t>https://scholar.google.com/scholar?q=related:_ywpfG7tJ40J:scholar.google.com/&amp;scioq=artificial+intelligence+accounting+finance&amp;hl=en&amp;as_sdt=2007&amp;as_ylo=2021&amp;as_yhi=2024</t>
  </si>
  <si>
    <t>P Korzynski, M Haenlein, M Rautiainen</t>
  </si>
  <si>
    <t>Impression management techniques in crowdfunding: An analysis of Kickstarter videos using artificial intelligence</t>
  </si>
  <si>
    <t>European Management Journal</t>
  </si>
  <si>
    <t>https://www.sciencedirect.com/science/article/pii/S0263237321000013</t>
  </si>
  <si>
    <t>https://scholar.google.com/scholar?cites=4984830233726249462&amp;as_sdt=2005&amp;sciodt=2007&amp;hl=en</t>
  </si>
  <si>
    <t>… data (ie, money pledged, financial goal, and the number of backers) through a web crawler. We then divided the money pledged by the financial goal to calculate the goal completion …</t>
  </si>
  <si>
    <t>https://livrepository.liverpool.ac.uk/3145279/1/Kickstarter_noFormat.pdf</t>
  </si>
  <si>
    <t>https://scholar.google.com/scholar?q=related:9mnh0q-sLUUJ:scholar.google.com/&amp;scioq=artificial+intelligence+accounting+finance&amp;hl=en&amp;as_sdt=2007&amp;as_ylo=2021&amp;as_yhi=2024</t>
  </si>
  <si>
    <t>S Kelly, SA Kaye, O Oviedo-Trespalacios</t>
  </si>
  <si>
    <t>What factors contribute to the acceptance of artificial intelligence? A systematic review</t>
  </si>
  <si>
    <t>Telematics and Informatics</t>
  </si>
  <si>
    <t>https://www.sciencedirect.com/science/article/pii/S0736585322001587</t>
  </si>
  <si>
    <t>https://scholar.google.com/scholar?cites=10956471885062578769&amp;as_sdt=2005&amp;sciodt=2007&amp;hl=en</t>
  </si>
  <si>
    <t>… Artificial Intelligence (AI) agents are predicted to infiltrate most industries within the next decade, creating a personal, industrial, and social shift towards the new technology. As a result, …</t>
  </si>
  <si>
    <t>https://scholar.google.com/scholar?q=related:UaK1LCE1DZgJ:scholar.google.com/&amp;scioq=artificial+intelligence+accounting+finance&amp;hl=en&amp;as_sdt=2007&amp;as_ylo=2021&amp;as_yhi=2024</t>
  </si>
  <si>
    <t>C Chen, Y Hu, M Karuppiah, PM Kumar</t>
  </si>
  <si>
    <t>Artificial intelligence on economic evaluation of energy efficiency and renewable energy technologies</t>
  </si>
  <si>
    <t>Sustainable Energy Technologies …</t>
  </si>
  <si>
    <t>https://www.sciencedirect.com/science/article/pii/S2213138821003684</t>
  </si>
  <si>
    <t>https://scholar.google.com/scholar?cites=11893098222058021888&amp;as_sdt=2005&amp;sciodt=2007&amp;hl=en</t>
  </si>
  <si>
    <t>… The countries energy consumption accounts for one part of overall electricity use and is … The main financial and ecological consequences are presented based on the final pilot …</t>
  </si>
  <si>
    <t>https://scholar.google.com/scholar?q=related:ACSZFNLFDKUJ:scholar.google.com/&amp;scioq=artificial+intelligence+accounting+finance&amp;hl=en&amp;as_sdt=2007&amp;as_ylo=2021&amp;as_yhi=2024</t>
  </si>
  <si>
    <t>T Huynh-The, QV Pham, XQ Pham, TT Nguyen…</t>
  </si>
  <si>
    <t>Artificial intelligence for the metaverse: A survey</t>
  </si>
  <si>
    <t>… of Artificial Intelligence</t>
  </si>
  <si>
    <t>https://www.sciencedirect.com/science/article/pii/S0952197622005711</t>
  </si>
  <si>
    <t>https://scholar.google.com/scholar?cites=7788332611092087117&amp;as_sdt=2005&amp;sciodt=2007&amp;hl=en</t>
  </si>
  <si>
    <t>… Among such technologies, artificial intelligence (AI) has … -like intelligence of virtual agents. In this survey, we make a beneficial effort to explore the role of AI, including machine learning …</t>
  </si>
  <si>
    <t>https://arxiv.org/pdf/2202.10336</t>
  </si>
  <si>
    <t>https://scholar.google.com/scholar?q=related:TQG81D63FWwJ:scholar.google.com/&amp;scioq=artificial+intelligence+accounting+finance&amp;hl=en&amp;as_sdt=2007&amp;as_ylo=2021&amp;as_yhi=2024</t>
  </si>
  <si>
    <t>A Di Vaio, R Hassan, C Alavoine</t>
  </si>
  <si>
    <t>Data intelligence and analytics: A bibliometric analysis of human–Artificial intelligence in public sector decision-making effectiveness</t>
  </si>
  <si>
    <t>https://www.sciencedirect.com/science/article/pii/S004016252100634X</t>
  </si>
  <si>
    <t>https://scholar.google.com/scholar?cites=12183670135707952233&amp;as_sdt=2005&amp;sciodt=2007&amp;hl=en</t>
  </si>
  <si>
    <t>… Artificial intelligence is directed by a human's defined guidelines during decision-making and takes decisions from identified samples. Notably, AI is useless and transfers power to …</t>
  </si>
  <si>
    <t>https://e-tarjome.com/storage/panel/fileuploads/2021-10-30/1635592131_E15771.pdf</t>
  </si>
  <si>
    <t>https://scholar.google.com/scholar?q=related:aWRow28XFakJ:scholar.google.com/&amp;scioq=artificial+intelligence+accounting+finance&amp;hl=en&amp;as_sdt=2007&amp;as_ylo=2021&amp;as_yhi=2024</t>
  </si>
  <si>
    <t>R Dubey, DJ Bryde, C Blome, D Roubaud…</t>
  </si>
  <si>
    <t>Facilitating artificial intelligence powered supply chain analytics through alliance management during the pandemic crises in the B2B context</t>
  </si>
  <si>
    <t>Industrial Marketing …</t>
  </si>
  <si>
    <t>https://www.sciencedirect.com/science/article/pii/S001985012100095X</t>
  </si>
  <si>
    <t>https://scholar.google.com/scholar?cites=1926744741310775219&amp;as_sdt=2005&amp;sciodt=2007&amp;hl=en</t>
  </si>
  <si>
    <t>… artificial intelligence-powered supply chain analytics capability enhances the operational and financial … It has also significantly affected the accounts payable (AP), accounts receivables (…</t>
  </si>
  <si>
    <t>https://www.ncbi.nlm.nih.gov/pmc/articles/PMC9749963/</t>
  </si>
  <si>
    <t>https://scholar.google.com/scholar?q=related:sz-uRiIsvRoJ:scholar.google.com/&amp;scioq=artificial+intelligence+accounting+finance&amp;hl=en&amp;as_sdt=2007&amp;as_ylo=2021&amp;as_yhi=2024</t>
  </si>
  <si>
    <t>I Kulkov</t>
  </si>
  <si>
    <t>The role of artificial intelligence in business transformation: A case of pharmaceutical companies</t>
  </si>
  <si>
    <t>Technology in Society</t>
  </si>
  <si>
    <t>https://www.sciencedirect.com/science/article/pii/S0160791X21001044</t>
  </si>
  <si>
    <t>https://scholar.google.com/scholar?cites=3552797043296697855&amp;as_sdt=2005&amp;sciodt=2007&amp;hl=en</t>
  </si>
  <si>
    <t>… in finance and control are formed mainly in large financial … Reliable automated financial processing tools without AI are … Advanced technologies could free employees of financial …</t>
  </si>
  <si>
    <t>https://scholar.google.com/scholar?q=related:__3BXBYSTjEJ:scholar.google.com/&amp;scioq=artificial+intelligence+accounting+finance&amp;hl=en&amp;as_sdt=2007&amp;as_ylo=2021&amp;as_yhi=2024</t>
  </si>
  <si>
    <t>M Xie, L Ding, Y Xia, J Guo, J Pan, H Wang</t>
  </si>
  <si>
    <t>Does artificial intelligence affect the pattern of skill demand? Evidence from Chinese manufacturing firms</t>
  </si>
  <si>
    <t>Economic Modelling</t>
  </si>
  <si>
    <t>https://www.sciencedirect.com/science/article/pii/S0264999321000171</t>
  </si>
  <si>
    <t>https://scholar.google.com/scholar?cites=7647913558549528870&amp;as_sdt=2005&amp;sciodt=2007&amp;hl=en</t>
  </si>
  <si>
    <t>… financial statements in annual financial reports, the year in which projects involving artificial intelligence applications were transferred from the “construction in progress” accounting …</t>
  </si>
  <si>
    <t>https://scholar.google.com/scholar?q=related:JgE9ctzYImoJ:scholar.google.com/&amp;scioq=artificial+intelligence+accounting+finance&amp;hl=en&amp;as_sdt=2007&amp;as_ylo=2021&amp;as_yhi=2024</t>
  </si>
  <si>
    <t>BT Pham, C Luu, T Van Phong, HD Nguyen…</t>
  </si>
  <si>
    <t>Flood risk assessment using hybrid artificial intelligence models integrated with multi-criteria decision analysis in Quang Nam Province, Vietnam</t>
  </si>
  <si>
    <t>Journal of …</t>
  </si>
  <si>
    <t>https://www.sciencedirect.com/science/article/pii/S0022169420312762</t>
  </si>
  <si>
    <t>https://scholar.google.com/scholar?cites=362747123543609222&amp;as_sdt=2005&amp;sciodt=2007&amp;hl=en</t>
  </si>
  <si>
    <t>… The consequence indexes considered in this study include human health and financial implications. The indicators are selected based on the critical analysis of past and present flood-…</t>
  </si>
  <si>
    <t>https://www.academia.edu/download/66288735/2020_15_2021.1_s2.0_S0022169420312762_main.pdf</t>
  </si>
  <si>
    <t>https://scholar.google.com/scholar?q=related:ho8cQpa8CAUJ:scholar.google.com/&amp;scioq=artificial+intelligence+accounting+finance&amp;hl=en&amp;as_sdt=2007&amp;as_ylo=2021&amp;as_yhi=2024</t>
  </si>
  <si>
    <t>SO Abioye, LO Oyedele, L Akanbi, A Ajayi…</t>
  </si>
  <si>
    <t>Artificial intelligence in the construction industry: A review of present status, opportunities and future challenges</t>
  </si>
  <si>
    <t>Journal of Building …</t>
  </si>
  <si>
    <t>https://www.sciencedirect.com/science/article/pii/S2352710221011578</t>
  </si>
  <si>
    <t>https://scholar.google.com/scholar?cites=4169768338013882998&amp;as_sdt=2005&amp;sciodt=2007&amp;hl=en</t>
  </si>
  <si>
    <t>… artificial intelligence domain from the 1960s decade onwards. In the 1960s, the use of artificial intelligence … Currently, there are no AI-driven financial audit tools to effectively track project …</t>
  </si>
  <si>
    <t>https://scholar.google.com/scholar?q=related:dgr9Bjb-3TkJ:scholar.google.com/&amp;scioq=artificial+intelligence+accounting+finance&amp;hl=en&amp;as_sdt=2007&amp;as_ylo=2021&amp;as_yhi=2024</t>
  </si>
  <si>
    <t>AK Tiwari, EJA Abakah, TNL Le…</t>
  </si>
  <si>
    <t>Markov-switching dependence between artificial intelligence and carbon price: The role of policy uncertainty in the era of the 4th industrial revolution and the effect of …</t>
  </si>
  <si>
    <t>https://www.sciencedirect.com/science/article/pii/S0040162520312609</t>
  </si>
  <si>
    <t>https://scholar.google.com/scholar?cites=6251972580449376808&amp;as_sdt=2005&amp;sciodt=2007&amp;hl=en</t>
  </si>
  <si>
    <t>This paper investigates the dependence structure and dynamics between artificial intelligence (AI) and carbon prices in the era of the 4th industrial revolution. Using the NASDAQ AI …</t>
  </si>
  <si>
    <t>https://www.researchgate.net/profile/Emmanuel-Joel-Aikins-Abakah/publication/345975463_Markov-switching_dependence_between_artificial_intelligence_and_carbon_price_The_role_of_policy_uncertainty_in_the_era_of_the_4th_industrial_revolution_and_the_effect_of_COVID-19_pandemic/links/5fb3850245851518fdacc75d/Markov-switching-dependence-between-artificial-intelligence-and-carbon-price-The-role-of-policy-uncertainty-in-the-era-of-the-4th-industrial-revolution-and-the-effect-of-COVID-19-pandemic.pdf</t>
  </si>
  <si>
    <t>https://scholar.google.com/scholar?q=related:KNoqA_B3w1YJ:scholar.google.com/&amp;scioq=artificial+intelligence+accounting+finance&amp;hl=en&amp;as_sdt=2007&amp;as_ylo=2021&amp;as_yhi=2024</t>
  </si>
  <si>
    <t>K Lin, Y Gao</t>
  </si>
  <si>
    <t>Model interpretability of financial fraud detection by group SHAP</t>
  </si>
  <si>
    <t>Expert Systems with Applications</t>
  </si>
  <si>
    <t>https://www.sciencedirect.com/science/article/pii/S0957417422014725</t>
  </si>
  <si>
    <t>https://scholar.google.com/scholar?cites=369214307647368215&amp;as_sdt=2005&amp;sciodt=2007&amp;hl=en</t>
  </si>
  <si>
    <t>… financial institutions. Especially, it appears from the previous attempts that the artificial intelligence models for financial … quality for being audited by accounting firms while semi-annual …</t>
  </si>
  <si>
    <t>https://scholar.google.com/scholar?q=related:FyxQ5XS2HwUJ:scholar.google.com/&amp;scioq=artificial+intelligence+accounting+finance&amp;hl=en&amp;as_sdt=2007&amp;as_ylo=2021&amp;as_yhi=2024</t>
  </si>
  <si>
    <t>D Hradecky, J Kennell, W Cai, R Davidson</t>
  </si>
  <si>
    <t>Organizational readiness to adopt artificial intelligence in the exhibition sector in Western Europe</t>
  </si>
  <si>
    <t>https://www.sciencedirect.com/science/article/pii/S0268401222000287</t>
  </si>
  <si>
    <t>https://scholar.google.com/scholar?cites=3769271099820614525&amp;as_sdt=2005&amp;sciodt=2007&amp;hl=en</t>
  </si>
  <si>
    <t>… This exploratory study explores perceptions of Artificial Intelligence (AI) and organizational … The degree of confidence in organizational technological practices, financial resources, the …</t>
  </si>
  <si>
    <t>https://scholar.google.com/scholar?q=related:fSP0RhgkTzQJ:scholar.google.com/&amp;scioq=artificial+intelligence+accounting+finance&amp;hl=en&amp;as_sdt=2007&amp;as_ylo=2021&amp;as_yhi=2024</t>
  </si>
  <si>
    <t>MRH Polas, AA Jahanshahi, AI Kabir…</t>
  </si>
  <si>
    <t>Artificial intelligence, blockchain technology, and risk-taking behavior in the 4.0 IR Metaverse Era: evidence from Bangladesh-based SMEs</t>
  </si>
  <si>
    <t>Journal of Open …</t>
  </si>
  <si>
    <t>https://www.sciencedirect.com/science/article/pii/S2199853122007697</t>
  </si>
  <si>
    <t>https://scholar.google.com/scholar?cites=16849371519483463364&amp;as_sdt=2005&amp;sciodt=2007&amp;hl=en</t>
  </si>
  <si>
    <t>This study investigates the variables affecting the adoption of blockchain technology (BT) among small and medium-sized enterprises (SMEs) with the application of artificial intelligence …</t>
  </si>
  <si>
    <t>https://scholar.google.com/scholar?q=related:xEZlCyD-1OkJ:scholar.google.com/&amp;scioq=artificial+intelligence+accounting+finance&amp;hl=en&amp;as_sdt=2007&amp;as_ylo=2021&amp;as_yhi=2024</t>
  </si>
  <si>
    <t>SF Wamba</t>
  </si>
  <si>
    <t>Impact of artificial intelligence assimilation on firm performance: The mediating effects of organizational agility and customer agility</t>
  </si>
  <si>
    <t>International Journal of Information Management</t>
  </si>
  <si>
    <t>https://www.sciencedirect.com/science/article/pii/S0268401222000780</t>
  </si>
  <si>
    <t>https://scholar.google.com/scholar?cites=4458169888282917946&amp;as_sdt=2005&amp;sciodt=2007&amp;hl=en</t>
  </si>
  <si>
    <t>… In the emerging literature on artificial intelligence (AI) and other disruptive technologies, the importance of technological assimilation has been recognized for high operational and …</t>
  </si>
  <si>
    <t>https://scholar.google.com/scholar?q=related:Ojxym-SZ3j0J:scholar.google.com/&amp;scioq=artificial+intelligence+accounting+finance&amp;hl=en&amp;as_sdt=2007&amp;as_ylo=2021&amp;as_yhi=2024</t>
  </si>
  <si>
    <t>L Rubinger, A Gazendam, S Ekhtiari, M Bhandari</t>
  </si>
  <si>
    <t>Machine learning and artificial intelligence in research and healthcare</t>
  </si>
  <si>
    <t>Injury</t>
  </si>
  <si>
    <t>https://www.sciencedirect.com/science/article/pii/S0020138322000766</t>
  </si>
  <si>
    <t>https://scholar.google.com/scholar?cites=2541805158306892472&amp;as_sdt=2005&amp;sciodt=2007&amp;hl=en</t>
  </si>
  <si>
    <t>… did not receive any financial payments or other benefits from … did not receive any financial payments or other benefits from … did not receive any financial payments or other benefits from …</t>
  </si>
  <si>
    <t>https://scholar.google.com/scholar?q=related:uEojDVNORiMJ:scholar.google.com/&amp;scioq=artificial+intelligence+accounting+finance&amp;hl=en&amp;as_sdt=2007&amp;as_ylo=2021&amp;as_yhi=2024</t>
  </si>
  <si>
    <t>Z Jan, F Ahamed, W Mayer, N Patel…</t>
  </si>
  <si>
    <t>Artificial intelligence for industry 4.0: Systematic review of applications, challenges, and opportunities</t>
  </si>
  <si>
    <t>Expert Systems with …</t>
  </si>
  <si>
    <t>https://www.sciencedirect.com/science/article/pii/S0957417422024757</t>
  </si>
  <si>
    <t>https://scholar.google.com/scholar?cites=17685448655255687136&amp;as_sdt=2005&amp;sciodt=2007&amp;hl=en</t>
  </si>
  <si>
    <t>… Publications that discussed Artificial Intelligence in the … mentioning Industry 4.0 and Artificial Intelligence found that these … on recent applications of Artificial Intelligence in the industry. …</t>
  </si>
  <si>
    <t>https://scholar.google.com/scholar?q=related:4M_stdlVb_UJ:scholar.google.com/&amp;scioq=artificial+intelligence+accounting+finance&amp;hl=en&amp;as_sdt=2007&amp;as_ylo=2021&amp;as_yhi=2024</t>
  </si>
  <si>
    <t>D Grewal, A Guha, CB Satornino…</t>
  </si>
  <si>
    <t>Artificial intelligence: The light and the darkness</t>
  </si>
  <si>
    <t>https://www.sciencedirect.com/science/article/pii/S0148296321005294</t>
  </si>
  <si>
    <t>https://scholar.google.com/scholar?cites=2139117006493926303&amp;as_sdt=2005&amp;sciodt=2007&amp;hl=en</t>
  </si>
  <si>
    <t>… We offer an accounting of some of the work done to unravel the complex effects of AI in the field of marketing, with particular emphasis on B2B settings and the dark side of AI. However, …</t>
  </si>
  <si>
    <t>https://scholar.google.com/scholar?q=related:n0MReZWrrx0J:scholar.google.com/&amp;scioq=artificial+intelligence+accounting+finance&amp;hl=en&amp;as_sdt=2007&amp;as_ylo=2021&amp;as_yhi=2024</t>
  </si>
  <si>
    <t>T Ahmad, D Zhang, C Huang, H Zhang, N Dai…</t>
  </si>
  <si>
    <t>Artificial intelligence in sustainable energy industry: Status Quo, challenges and opportunities</t>
  </si>
  <si>
    <t>Journal of Cleaner …</t>
  </si>
  <si>
    <t>https://www.sciencedirect.com/science/article/pii/S0959652621000548</t>
  </si>
  <si>
    <t>https://scholar.google.com/scholar?cites=16938491957617546102&amp;as_sdt=2005&amp;sciodt=2007&amp;hl=en</t>
  </si>
  <si>
    <t>… The new digitalization model is powered by the artificial intelligence (AI) technology. The integration of energy supply, demand, and renewable sources into the power grid will be …</t>
  </si>
  <si>
    <t>https://www.sciencedirect.com/science/article/am/pii/S0959652621000548</t>
  </si>
  <si>
    <t>https://scholar.google.com/scholar?q=related:dtOaBLGcEesJ:scholar.google.com/&amp;scioq=artificial+intelligence+accounting+finance&amp;hl=en&amp;as_sdt=2007&amp;as_ylo=2021&amp;as_yhi=2024</t>
  </si>
  <si>
    <t>KK Ramachandran, AAS Mary, S Hawladar…</t>
  </si>
  <si>
    <t>Machine learning and role of artificial intelligence in optimizing work performance and employee behavior</t>
  </si>
  <si>
    <t>Materials Today …</t>
  </si>
  <si>
    <t>https://www.sciencedirect.com/science/article/pii/S2214785321075672</t>
  </si>
  <si>
    <t>https://scholar.google.com/scholar?cites=4378478665272695490&amp;as_sdt=2005&amp;sciodt=2007&amp;hl=en</t>
  </si>
  <si>
    <t>… Implementing artificial intelligence and machine learning may … This paper highlights the impact of using artificial intelligence … This research also provides insights into artificial intelligence…</t>
  </si>
  <si>
    <t>https://scholar.google.com/scholar?q=related:wpo03CV7wzwJ:scholar.google.com/&amp;scioq=artificial+intelligence+accounting+finance&amp;hl=en&amp;as_sdt=2007&amp;as_ylo=2021&amp;as_yhi=2024</t>
  </si>
  <si>
    <t>W Lyu, J Liu</t>
  </si>
  <si>
    <t>Artificial Intelligence and emerging digital technologies in the energy sector</t>
  </si>
  <si>
    <t>Applied energy</t>
  </si>
  <si>
    <t>https://www.sciencedirect.com/science/article/pii/S0306261921009843</t>
  </si>
  <si>
    <t>https://scholar.google.com/scholar?cites=2900478584463209889&amp;as_sdt=2005&amp;sciodt=2007&amp;hl=en</t>
  </si>
  <si>
    <t>… , Artificial Intelligence brings the highest wage premium to the average wage of the adopted energy firm and the local labor market. Meanwhile, Artificial Intelligence … Artificial Intelligence …</t>
  </si>
  <si>
    <t>https://drive.google.com/file/d/1PRAb25M-Tt9YUTv5rV1oozgMjUtDdN0j/view</t>
  </si>
  <si>
    <t>https://scholar.google.com/scholar?q=related:obWOueeRQCgJ:scholar.google.com/&amp;scioq=artificial+intelligence+accounting+finance&amp;hl=en&amp;as_sdt=2007&amp;as_ylo=2021&amp;as_yhi=2024</t>
  </si>
  <si>
    <t>P Mikalef, M Gupta</t>
  </si>
  <si>
    <t>Artificial intelligence capability: Conceptualization, measurement calibration, and empirical study on its impact on organizational creativity and firm …</t>
  </si>
  <si>
    <t>https://www.sciencedirect.com/science/article/pii/S0378720621000082</t>
  </si>
  <si>
    <t>https://scholar.google.com/scholar?cites=16738292882588265825&amp;as_sdt=2005&amp;sciodt=2007&amp;hl=en</t>
  </si>
  <si>
    <t>… need to be able to provide time and financial resources to allow such initiatives to deliver … must invest in is providing adequate financial resources to allow AI applications to develop. …</t>
  </si>
  <si>
    <t>https://scholar.google.com/scholar?q=related:YW0fhbFcSugJ:scholar.google.com/&amp;scioq=artificial+intelligence+accounting+finance&amp;hl=en&amp;as_sdt=2007&amp;as_ylo=2021&amp;as_yhi=2024</t>
  </si>
  <si>
    <t>C Debrah, APC Chan, A Darko</t>
  </si>
  <si>
    <t>Artificial intelligence in green building</t>
  </si>
  <si>
    <t>https://www.sciencedirect.com/science/article/pii/S0926580522000656</t>
  </si>
  <si>
    <t>https://scholar.google.com/scholar?cites=9929916107974716209&amp;as_sdt=2005&amp;sciodt=2007&amp;hl=en</t>
  </si>
  <si>
    <t>… of understanding, this study adopts the mixed-methods systematic review approach (see Section 3) to review the artificial intelligence (AI) in GB (AI-in-GB) literature for the first time. …</t>
  </si>
  <si>
    <t>https://scholar.google.com/scholar?q=related:MStD2RYmzokJ:scholar.google.com/&amp;scioq=artificial+intelligence+accounting+finance&amp;hl=en&amp;as_sdt=2007&amp;as_ylo=2021&amp;as_yhi=2024</t>
  </si>
  <si>
    <t>J Ribeiro, R Lima, T Eckhardt, S Paiva</t>
  </si>
  <si>
    <t>Robotic process automation and artificial intelligence in industry 4.0–a literature review</t>
  </si>
  <si>
    <t>Procedia Computer Science</t>
  </si>
  <si>
    <t>https://www.sciencedirect.com/science/article/pii/S1877050921001393</t>
  </si>
  <si>
    <t>https://scholar.google.com/scholar?cites=12475846976747081894&amp;as_sdt=2005&amp;sciodt=2007&amp;hl=en</t>
  </si>
  <si>
    <t>… In addition to the use of RPA, the complement with Artificial Intelligence (AI) - algorithms and … and in section 3 the general concept of Artificial Intelligence and Industry 4.0. In chapter 4, …</t>
  </si>
  <si>
    <t>https://www.sciencedirect.com/science/article/pii/S1877050921001393/pdf?md5=fdc214e81a0c7d35ac18e93da8ef549a&amp;pid=1-s2.0-S1877050921001393-main.pdf</t>
  </si>
  <si>
    <t>https://scholar.google.com/scholar?q=related:phAkubkcI60J:scholar.google.com/&amp;scioq=artificial+intelligence+accounting+finance&amp;hl=en&amp;as_sdt=2007&amp;as_ylo=2021&amp;as_yhi=2024</t>
  </si>
  <si>
    <t>PG Asteris, PB Lourenço, PC Roussis…</t>
  </si>
  <si>
    <t>Revealing the nature of metakaolin-based concrete materials using artificial intelligence techniques</t>
  </si>
  <si>
    <t>… and Building Materials</t>
  </si>
  <si>
    <t>https://www.sciencedirect.com/science/article/pii/S0950061822001921</t>
  </si>
  <si>
    <t>https://scholar.google.com/scholar?cites=6343249172022693672&amp;as_sdt=2005&amp;sciodt=2007&amp;hl=en</t>
  </si>
  <si>
    <t>In this study, a model for the estimation of the compressive strength of concretes incorporating metakaolin is developed and parametrically evaluated, using soft computing techniques. …</t>
  </si>
  <si>
    <t>https://scholar.google.com/scholar?q=related:KA80lIO_B1gJ:scholar.google.com/&amp;scioq=artificial+intelligence+accounting+finance&amp;hl=en&amp;as_sdt=2007&amp;as_ylo=2021&amp;as_yhi=2024</t>
  </si>
  <si>
    <t>Y Zhang, BK Teoh, M Wu, J Chen, L Zhang</t>
  </si>
  <si>
    <t>Data-driven estimation of building energy consumption and GHG emissions using explainable artificial intelligence</t>
  </si>
  <si>
    <t>Energy</t>
  </si>
  <si>
    <t>https://www.sciencedirect.com/science/article/pii/S0360544222023507</t>
  </si>
  <si>
    <t>https://scholar.google.com/scholar?cites=6383152578954461166&amp;as_sdt=2005&amp;sciodt=2007&amp;hl=en</t>
  </si>
  <si>
    <t>… in the building sector which accounts for 40% of the … machine learning-based models for energy performance prediction of buildings. With the proposed eXplainable Artificial Intelligence …</t>
  </si>
  <si>
    <t>https://scholar.google.com/scholar?q=related:7v-yf3ODlVgJ:scholar.google.com/&amp;scioq=artificial+intelligence+accounting+finance&amp;hl=en&amp;as_sdt=2007&amp;as_ylo=2021&amp;as_yhi=2024</t>
  </si>
  <si>
    <t>D Wang, L Li, D Zhao</t>
  </si>
  <si>
    <t>Corporate finance risk prediction based on LightGBM</t>
  </si>
  <si>
    <t>Information Sciences</t>
  </si>
  <si>
    <t>https://www.sciencedirect.com/science/article/pii/S002002552200411X</t>
  </si>
  <si>
    <t>https://scholar.google.com/scholar?cites=14569428056141870921&amp;as_sdt=2005&amp;sciodt=2007&amp;hl=en</t>
  </si>
  <si>
    <t>… developed, with direct financing accounting for nearly 60… finance risk can be broadly divided into two types of methods: traditional statistical prediction methods and artificial intelligence-…</t>
  </si>
  <si>
    <t>https://scholar.google.com/scholar?q=related:STfy-p8BMcoJ:scholar.google.com/&amp;scioq=artificial+intelligence+accounting+finance&amp;hl=en&amp;as_sdt=2007&amp;as_ylo=2021&amp;as_yhi=2024</t>
  </si>
  <si>
    <t>PK Kopalle, M Gangwar, A Kaplan…</t>
  </si>
  <si>
    <t>Examining artificial intelligence (AI) technologies in marketing via a global lens: Current trends and future research opportunities</t>
  </si>
  <si>
    <t>https://www.sciencedirect.com/science/article/pii/S016781162100094X</t>
  </si>
  <si>
    <t>https://scholar.google.com/scholar?cites=11937031342723731482&amp;as_sdt=2005&amp;sciodt=2007&amp;hl=en</t>
  </si>
  <si>
    <t>… of artificial intelligence for decades. An eight-week Dartmouth Summer Research Project on Artificial Intelligence … To date, this aspect of artificial intelligence has received scant attention …</t>
  </si>
  <si>
    <t>https://scholar.google.com/scholar?q=related:GpDA18LaqKUJ:scholar.google.com/&amp;scioq=artificial+intelligence+accounting+finance&amp;hl=en&amp;as_sdt=2007&amp;as_ylo=2021&amp;as_yhi=2024</t>
  </si>
  <si>
    <t>S Bag, S Gupta, A Kumar, U Sivarajah</t>
  </si>
  <si>
    <t>An integrated artificial intelligence framework for knowledge creation and B2B marketing rational decision making for improving firm performance</t>
  </si>
  <si>
    <t>Industrial marketing management</t>
  </si>
  <si>
    <t>https://www.sciencedirect.com/science/article/pii/S0019850120309044</t>
  </si>
  <si>
    <t>https://scholar.google.com/scholar?cites=9878957584506733023&amp;as_sdt=2005&amp;sciodt=2007&amp;hl=en</t>
  </si>
  <si>
    <t>… of big data powered artificial intelligence on customer … artificial intelligence and the path customer knowledge creation is significant. Secondly, big data powered artificial intelligence and …</t>
  </si>
  <si>
    <t>https://www.sciencedirect.com/science/article/am/pii/S0019850120309044</t>
  </si>
  <si>
    <t>https://scholar.google.com/scholar?q=related:38GsB5UbGYkJ:scholar.google.com/&amp;scioq=artificial+intelligence+accounting+finance&amp;hl=en&amp;as_sdt=2007&amp;as_ylo=2021&amp;as_yhi=2024</t>
  </si>
  <si>
    <t>PS Varsha</t>
  </si>
  <si>
    <t>How can we manage biases in artificial intelligence systems–A systematic literature review</t>
  </si>
  <si>
    <t>International Journal of Information Management Data …</t>
  </si>
  <si>
    <t>https://www.sciencedirect.com/science/article/pii/S2667096823000125</t>
  </si>
  <si>
    <t>https://scholar.google.com/scholar?cites=14472189105627392520&amp;as_sdt=2005&amp;sciodt=2007&amp;hl=en</t>
  </si>
  <si>
    <t>… are advancing in business, management, and accounting to examine the vast amount of data … of high interest credit cards and other financial products in the website's advertisements, …</t>
  </si>
  <si>
    <t>https://scholar.google.com/scholar?q=related:COoyi1CL18gJ:scholar.google.com/&amp;scioq=artificial+intelligence+accounting+finance&amp;hl=en&amp;as_sdt=2007&amp;as_ylo=2021&amp;as_yhi=2024</t>
  </si>
  <si>
    <t>D Valle-Cruz, V Fernandez-Cortez…</t>
  </si>
  <si>
    <t>From E-budgeting to smart budgeting: Exploring the potential of artificial intelligence in government decision-making for resource allocation</t>
  </si>
  <si>
    <t>Government Information …</t>
  </si>
  <si>
    <t>https://www.sciencedirect.com/science/article/pii/S0740624X21000800</t>
  </si>
  <si>
    <t>https://scholar.google.com/scholar?cites=3941028515988939384&amp;as_sdt=2005&amp;sciodt=2007&amp;hl=en</t>
  </si>
  <si>
    <t>… Artificial intelligence has become an important tool for governments around the world. However, it is not clear to what extent artificial intelligence … can artificial intelligence techniques …</t>
  </si>
  <si>
    <t>http://digital.lib.ueh.edu.vn/bitstream/UEH/69632/1/4-From%20E-budgeting%20to%20smart%20budgeting.pdf</t>
  </si>
  <si>
    <t>https://scholar.google.com/scholar?q=related:eKI0CY5YsTYJ:scholar.google.com/&amp;scioq=artificial+intelligence+accounting+finance&amp;hl=en&amp;as_sdt=2007&amp;as_ylo=2021&amp;as_yhi=2024</t>
  </si>
  <si>
    <t>L Liu, K Yang, H Fujii, J Liu</t>
  </si>
  <si>
    <t>Artificial intelligence and energy intensity in China's industrial sector: Effect and transmission channel</t>
  </si>
  <si>
    <t>Economic Analysis and Policy</t>
  </si>
  <si>
    <t>https://www.sciencedirect.com/science/article/pii/S0313592621000370</t>
  </si>
  <si>
    <t>https://scholar.google.com/scholar?cites=11346167194959379705&amp;as_sdt=2005&amp;sciodt=2007&amp;hl=en</t>
  </si>
  <si>
    <t>… The continued development of artificial intelligence (AI) has changed production methods … through its facilitation of technological progress; this accounts for 78.3% of the total effect. To …</t>
  </si>
  <si>
    <t>https://mpra.ub.uni-muenchen.de/106333/1/MPRA_paper_106333.pdf</t>
  </si>
  <si>
    <t>https://scholar.google.com/scholar?q=related:-Xy-AfOudZ0J:scholar.google.com/&amp;scioq=artificial+intelligence+accounting+finance&amp;hl=en&amp;as_sdt=2007&amp;as_ylo=2021&amp;as_yhi=2024</t>
  </si>
  <si>
    <t>C Adams, P Pente, G Lemermeyer…</t>
  </si>
  <si>
    <t>Ethical principles for artificial intelligence in K-12 education</t>
  </si>
  <si>
    <t>… : Artificial Intelligence</t>
  </si>
  <si>
    <t>https://www.sciencedirect.com/science/article/pii/S2666920X23000103</t>
  </si>
  <si>
    <t>https://scholar.google.com/scholar?cites=9562118205612474480&amp;as_sdt=2005&amp;sciodt=2007&amp;hl=en</t>
  </si>
  <si>
    <t>… To accomplish this, we located four recent and globally relevant Artificial Intelligence in K-12 Education (AIEdK-12) ethics guideline statements; we then performed a content analysis of …</t>
  </si>
  <si>
    <t>https://scholar.google.com/scholar?q=related:cMDTgdh3s4QJ:scholar.google.com/&amp;scioq=artificial+intelligence+accounting+finance&amp;hl=en&amp;as_sdt=2007&amp;as_ylo=2021&amp;as_yhi=2024</t>
  </si>
  <si>
    <t>A Buhmann, C Fieseler</t>
  </si>
  <si>
    <t>Towards a deliberative framework for responsible innovation in artificial intelligence</t>
  </si>
  <si>
    <t>https://www.sciencedirect.com/science/article/pii/S0160791X20312781</t>
  </si>
  <si>
    <t>https://scholar.google.com/scholar?cites=14731212363647935046&amp;as_sdt=2005&amp;sciodt=2007&amp;hl=en</t>
  </si>
  <si>
    <t>… However, with artificial intelligences, such as machine learning, we are currently witnessing innovations that seemingly undermine these very deliberative conditions meant to facilitate …</t>
  </si>
  <si>
    <t>https://scholar.google.com/scholar?q=related:RuITbpjHb8wJ:scholar.google.com/&amp;scioq=artificial+intelligence+accounting+finance&amp;hl=en&amp;as_sdt=2007&amp;as_ylo=2021&amp;as_yhi=2024</t>
  </si>
  <si>
    <t>J Li, MS Herdem, J Nathwani, JZ Wen</t>
  </si>
  <si>
    <t>Methods and applications for Artificial Intelligence, Big Data, Internet of Things, and Blockchain in smart energy management</t>
  </si>
  <si>
    <t>Energy and AI</t>
  </si>
  <si>
    <t>https://www.sciencedirect.com/science/article/pii/S2666546822000544</t>
  </si>
  <si>
    <t>https://scholar.google.com/scholar?cites=9819126888266011317&amp;as_sdt=2005&amp;sciodt=2007&amp;hl=en</t>
  </si>
  <si>
    <t>… of artificial intelligence. Data mining also refines the information; thus, artificial intelligence is … , fog and cloud layers helps connect artificial intelligence to other hardware and software …</t>
  </si>
  <si>
    <t>https://scholar.google.com/scholar?q=related:tRKVg-GLRIgJ:scholar.google.com/&amp;scioq=artificial+intelligence+accounting+finance&amp;hl=en&amp;as_sdt=2007&amp;as_ylo=2021&amp;as_yhi=2024</t>
  </si>
  <si>
    <t>AM Baabdullah, AA Alalwan, EL Slade…</t>
  </si>
  <si>
    <t>SMEs and artificial intelligence (AI): Antecedents and consequences of AI-based B2B practices</t>
  </si>
  <si>
    <t>https://www.sciencedirect.com/science/article/pii/S0019850121001851</t>
  </si>
  <si>
    <t>https://scholar.google.com/scholar?cites=12829506611457492155&amp;as_sdt=2005&amp;sciodt=2007&amp;hl=en</t>
  </si>
  <si>
    <t>… Artificial intelligence (AI) is part of a new generation of technologies that can … , financial resources and profitability pose a higher barrier for SMEs since they often have fewer financial …</t>
  </si>
  <si>
    <t>https://scholar.google.com/scholar?q=related:uwRzG0qQC7IJ:scholar.google.com/&amp;scioq=artificial+intelligence+accounting+finance&amp;hl=en&amp;as_sdt=2007&amp;as_ylo=2021&amp;as_yhi=2024</t>
  </si>
  <si>
    <t>T Kim, T Yang, S Gao, L Zhang, Z Ding, X Wen…</t>
  </si>
  <si>
    <t>Can artificial intelligence and data-driven machine learning models match or even replace process-driven hydrologic models for streamflow simulation?: A case study …</t>
  </si>
  <si>
    <t>https://www.sciencedirect.com/science/article/pii/S0022169421004704</t>
  </si>
  <si>
    <t>https://scholar.google.com/scholar?cites=12096249169433181094&amp;as_sdt=2005&amp;sciodt=2007&amp;hl=en</t>
  </si>
  <si>
    <t>With recent developments in computational techniques, Data-driven Machine Learning Models (DMLs) have shown great potential in simulating streamflow and capturing the rainfall-…</t>
  </si>
  <si>
    <t>https://www.sciencedirect.com/science/article/am/pii/S0022169421004704</t>
  </si>
  <si>
    <t>https://scholar.google.com/scholar?q=related:prut6oeC3qcJ:scholar.google.com/&amp;scioq=artificial+intelligence+accounting+finance&amp;hl=en&amp;as_sdt=2007&amp;as_ylo=2021&amp;as_yhi=2024</t>
  </si>
  <si>
    <t>M Ryo</t>
  </si>
  <si>
    <t>Explainable artificial intelligence and interpretable machine learning for agricultural data analysis</t>
  </si>
  <si>
    <t>Artificial Intelligence in Agriculture</t>
  </si>
  <si>
    <t>https://www.sciencedirect.com/science/article/pii/S2589721722000216</t>
  </si>
  <si>
    <t>https://scholar.google.com/scholar?cites=7152141945826322126&amp;as_sdt=2005&amp;sciodt=2007&amp;hl=en</t>
  </si>
  <si>
    <t>… Artificial intelligence and machine learning have been increasingly … of artificial intelligence, explainable artificial intelligence (XAI), and associated toolkits, interpretable machine learning…</t>
  </si>
  <si>
    <t>https://scholar.google.com/scholar?q=related:ziYmwDSDQWMJ:scholar.google.com/&amp;scioq=artificial+intelligence+accounting+finance&amp;hl=en&amp;as_sdt=2007&amp;as_ylo=2021&amp;as_yhi=2024</t>
  </si>
  <si>
    <t>Y Shang, S Zhou, D Zhuang, J Żywiołek, H Dincer</t>
  </si>
  <si>
    <t>The impact of artificial intelligence application on enterprise environmental performance: Evidence from microenterprises</t>
  </si>
  <si>
    <t>Gondwana Research</t>
  </si>
  <si>
    <t>https://www.sciencedirect.com/science/article/pii/S1342937X24000595</t>
  </si>
  <si>
    <t>https://scholar.google.com/scholar?cites=11508208959282045165&amp;as_sdt=2005&amp;sciodt=2007&amp;hl=en</t>
  </si>
  <si>
    <t>The progress of artificial intelligence (AI) technology is an important way to solve the problem of global sustainable development. This paper discusses how AI, as a new scientific force, …</t>
  </si>
  <si>
    <t>https://scholar.google.com/scholar?q=related:7WD5ShNftZ8J:scholar.google.com/&amp;scioq=artificial+intelligence+accounting+finance&amp;hl=en&amp;as_sdt=2007&amp;as_ylo=2021&amp;as_yhi=2024</t>
  </si>
  <si>
    <t>A Haleem, M Javaid, MA Qadri, RP Singh…</t>
  </si>
  <si>
    <t>Artificial intelligence (AI) applications for marketing: A literature-based study</t>
  </si>
  <si>
    <t>… Journal of Intelligent …</t>
  </si>
  <si>
    <t>https://www.sciencedirect.com/science/article/pii/S2666603022000136</t>
  </si>
  <si>
    <t>https://scholar.google.com/scholar?cites=1971682234077126128&amp;as_sdt=2005&amp;sciodt=2007&amp;hl=en</t>
  </si>
  <si>
    <t>… This paper attempts to review the role of Artificial Intelligence in marketing. … Reading several related articles, blogs, and books on Artificial intelligence for marketing was done as part of …</t>
  </si>
  <si>
    <t>https://scholar.google.com/scholar?q=related:8J0dpIvSXBsJ:scholar.google.com/&amp;scioq=artificial+intelligence+accounting+finance&amp;hl=en&amp;as_sdt=2007&amp;as_ylo=2021&amp;as_yhi=2024</t>
  </si>
  <si>
    <t>M Mustak, J Salminen, L Plé, J Wirtz</t>
  </si>
  <si>
    <t>Artificial intelligence in marketing: Topic modeling, scientometric analysis, and research agenda</t>
  </si>
  <si>
    <t>https://www.sciencedirect.com/science/article/pii/S0148296320307165</t>
  </si>
  <si>
    <t>https://scholar.google.com/scholar?cites=14815277926700180940&amp;as_sdt=2005&amp;sciodt=2007&amp;hl=en</t>
  </si>
  <si>
    <t>The rapid advancement of artificial intelligence (AI) offers exciting opportunities for marketing practice and academic research. In this study, through the application of natural language …</t>
  </si>
  <si>
    <t>https://www.researchgate.net/profile/Mekhail-Mustak/publication/344725778_Artificial_Intelligence_in_Marketing_Bibliometric_Analysis_Topic_Modeling_and_Research_Agenda/links/63aae74a097c7832ca6e021a/Artificial-Intelligence-in-Marketing-Bibliometric-Analysis-Topic-Modeling-and-Research-Agenda.pdf</t>
  </si>
  <si>
    <t>https://scholar.google.com/scholar?q=related:zGWmlcdwms0J:scholar.google.com/&amp;scioq=artificial+intelligence+accounting+finance&amp;hl=en&amp;as_sdt=2007&amp;as_ylo=2021&amp;as_yhi=2024</t>
  </si>
  <si>
    <t>JR Saura, D Ribeiro-Soriano…</t>
  </si>
  <si>
    <t>Setting B2B digital marketing in artificial intelligence-based CRMs: A review and directions for future research</t>
  </si>
  <si>
    <t>https://www.sciencedirect.com/science/article/pii/S0019850121001772</t>
  </si>
  <si>
    <t>https://scholar.google.com/scholar?cites=3371840652373067899&amp;as_sdt=2005&amp;sciodt=2007&amp;hl=en</t>
  </si>
  <si>
    <t>… The understanding of B2B traditional Marketing strategies that use CRMs that work with Artificial Intelligence (AI) has been studied, however, research focused on the understanding …</t>
  </si>
  <si>
    <t>https://scholar.google.com/scholar?q=related:ewjrYzUvyy4J:scholar.google.com/&amp;scioq=artificial+intelligence+accounting+finance&amp;hl=en&amp;as_sdt=2007&amp;as_ylo=2021&amp;as_yhi=2024</t>
  </si>
  <si>
    <t>J Chatterjee, N Dethlefs</t>
  </si>
  <si>
    <t>Scientometric review of artificial intelligence for operations &amp;maintenance of wind turbines: The past, present and future</t>
  </si>
  <si>
    <t>Renewable and Sustainable Energy Reviews</t>
  </si>
  <si>
    <t>https://www.sciencedirect.com/science/article/pii/S1364032121003403</t>
  </si>
  <si>
    <t>https://scholar.google.com/scholar?cites=14069552525298852472&amp;as_sdt=2005&amp;sciodt=2007&amp;hl=en</t>
  </si>
  <si>
    <t>… to artificial intelligence (AI) techniques, especially deep learning in 2020. In this article, we utilise statistical computing to present a scientometric review of the conceptual and thematic …</t>
  </si>
  <si>
    <t>https://arxiv.org/pdf/2204.02360</t>
  </si>
  <si>
    <t>https://scholar.google.com/scholar?q=related:eGIjY3oXQcMJ:scholar.google.com/&amp;scioq=artificial+intelligence+accounting+finance&amp;hl=en&amp;as_sdt=2007&amp;as_ylo=2021&amp;as_yhi=2024</t>
  </si>
  <si>
    <t>J Liu, L Liu, Y Qian, S Song</t>
  </si>
  <si>
    <t>The effect of artificial intelligence on carbon intensity: Evidence from China's industrial sector</t>
  </si>
  <si>
    <t>Socio-Economic Planning Sciences</t>
  </si>
  <si>
    <t>https://www.sciencedirect.com/science/article/pii/S0038012120308399</t>
  </si>
  <si>
    <t>https://scholar.google.com/scholar?cites=17432370543589588319&amp;as_sdt=2005&amp;sciodt=2007&amp;hl=en</t>
  </si>
  <si>
    <t>… We investigate the effect of artificial intelligence on carbon intensity. … Artificial Intelligence (AI) is becoming the engine of a new round of technological revolution and industrial …</t>
  </si>
  <si>
    <t>https://scholar.google.com/scholar?q=related:X_2jE6Y47PEJ:scholar.google.com/&amp;scioq=artificial+intelligence+accounting+finance&amp;hl=en&amp;as_sdt=2007&amp;as_ylo=2021&amp;as_yhi=2024</t>
  </si>
  <si>
    <t>TA Shaikh, T Rasool, FR Lone</t>
  </si>
  <si>
    <t>Towards leveraging the role of machine learning and artificial intelligence in precision agriculture and smart farming</t>
  </si>
  <si>
    <t>Computers and Electronics in Agriculture</t>
  </si>
  <si>
    <t>https://www.sciencedirect.com/science/article/pii/S0168169922004367</t>
  </si>
  <si>
    <t>https://scholar.google.com/scholar?cites=17123922623835397380&amp;as_sdt=2005&amp;sciodt=2007&amp;hl=en</t>
  </si>
  <si>
    <t>… machine learning issues, as well as the functions of machine learning, artificial intelligence, … We conclude the present and future trends in artificial intelligence (AI) and highlight existing …</t>
  </si>
  <si>
    <t>https://scholar.google.com/scholar?q=related:BN37YuZkpO0J:scholar.google.com/&amp;scioq=artificial+intelligence+accounting+finance&amp;hl=en&amp;as_sdt=2007&amp;as_ylo=2021&amp;as_yhi=2024</t>
  </si>
  <si>
    <t>CH Yang</t>
  </si>
  <si>
    <t>How artificial intelligence technology affects productivity and employment: firm-level evidence from Taiwan</t>
  </si>
  <si>
    <t>https://www.sciencedirect.com/science/article/pii/S0048733322000634</t>
  </si>
  <si>
    <t>https://scholar.google.com/scholar?cites=15205794317722966383&amp;as_sdt=2005&amp;sciodt=2007&amp;hl=en</t>
  </si>
  <si>
    <t>… Artificial intelligence (AI) has witnessed rapid advancement in the past decade alongside related technologies such as machine learning, robotics, and neural networks. Since AI has …</t>
  </si>
  <si>
    <t>https://scholar.google.com/scholar?q=related:b9mHQ17VBdMJ:scholar.google.com/&amp;scioq=artificial+intelligence+accounting+finance&amp;hl=en&amp;as_sdt=2007&amp;as_ylo=2021&amp;as_yhi=2024</t>
  </si>
  <si>
    <t>AN Abdalla, MS Nazir, H Tao, S Cao, R Ji…</t>
  </si>
  <si>
    <t>Integration of energy storage system and renewable energy sources based on artificial intelligence: An overview</t>
  </si>
  <si>
    <t>Journal of Energy …</t>
  </si>
  <si>
    <t>https://www.sciencedirect.com/science/article/pii/S2352152X21005387</t>
  </si>
  <si>
    <t>https://scholar.google.com/scholar?cites=6497414022983356157&amp;as_sdt=2005&amp;sciodt=2007&amp;hl=en</t>
  </si>
  <si>
    <t>… manage, electricity, control, and artificial intelligence. Based on the technical characteristics … Third, a comprehensive review is conducted on artificial intelligence applications in regards …</t>
  </si>
  <si>
    <t>https://fardapaper.ir/mohavaha/uploads/2023/08/Fardapaper-Integration-of-energy-storage-system-and-renewable-energy-sources-based-on-artificial-intelligence-An-overview.pdf</t>
  </si>
  <si>
    <t>https://scholar.google.com/scholar?q=related:_Y6QDqFzK1oJ:scholar.google.com/&amp;scioq=artificial+intelligence+accounting+finance&amp;hl=en&amp;as_sdt=2007&amp;as_ylo=2021&amp;as_yhi=2024</t>
  </si>
  <si>
    <t>A Zuiderwijk, YC Chen, F Salem</t>
  </si>
  <si>
    <t>Implications of the use of artificial intelligence in public governance: A systematic literature review and a research agenda</t>
  </si>
  <si>
    <t>Government information quarterly</t>
  </si>
  <si>
    <t>https://www.sciencedirect.com/science/article/pii/S0740624X21000137</t>
  </si>
  <si>
    <t>https://scholar.google.com/scholar?cites=4581801984392814533&amp;as_sdt=2005&amp;sciodt=2007&amp;hl=en</t>
  </si>
  <si>
    <t>… use of Artificial Intelligence (AI) in public governance and 2) develop a research agenda. First, an assessment based on 26 articles on this topic reveals much exploratory, conceptual, …</t>
  </si>
  <si>
    <t>https://scholar.google.com/scholar?q=related:xd_pHqHUlT8J:scholar.google.com/&amp;scioq=artificial+intelligence+accounting+finance&amp;hl=en&amp;as_sdt=2007&amp;as_ylo=2021&amp;as_yhi=2024</t>
  </si>
  <si>
    <t>P Boza, T Evgeniou</t>
  </si>
  <si>
    <t>Artificial intelligence to support the integration of variable renewable energy sources to the power system</t>
  </si>
  <si>
    <t>Applied Energy</t>
  </si>
  <si>
    <t>https://www.sciencedirect.com/science/article/pii/S0306261921002646</t>
  </si>
  <si>
    <t>https://scholar.google.com/scholar?cites=12793067972577889780&amp;as_sdt=2005&amp;sciodt=2007&amp;hl=en</t>
  </si>
  <si>
    <t>… benchmarks, comparisons, and standard cost accounting and attribution as well as the … VRE plants will thus be more exposed to market signals and will likely have direct financial …</t>
  </si>
  <si>
    <t>https://scholar.google.com/scholar?q=related:9I3uXIobirEJ:scholar.google.com/&amp;scioq=artificial+intelligence+accounting+finance&amp;hl=en&amp;as_sdt=2007&amp;as_ylo=2021&amp;as_yhi=2024</t>
  </si>
  <si>
    <t>N Díaz-Rodríguez, J Del Ser, M Coeckelbergh…</t>
  </si>
  <si>
    <t>Connecting the dots in trustworthy Artificial Intelligence: From AI principles, ethics, and key requirements to responsible AI systems and regulation</t>
  </si>
  <si>
    <t>Information …</t>
  </si>
  <si>
    <t>https://www.sciencedirect.com/science/article/pii/S1566253523002129</t>
  </si>
  <si>
    <t>https://scholar.google.com/scholar?cites=11157399238416057015&amp;as_sdt=2005&amp;sciodt=2007&amp;hl=en</t>
  </si>
  <si>
    <t>… We are witnessing an unprecedented upsurge of Artificial Intelligence (AI) systems. Despite its important historical development, in the last years AI has vigorously entered all …</t>
  </si>
  <si>
    <t>https://scholar.google.com/scholar?q=related:t8IAL34L15oJ:scholar.google.com/&amp;scioq=artificial+intelligence+accounting+finance&amp;hl=en&amp;as_sdt=2007&amp;as_ylo=2021&amp;as_yhi=2024</t>
  </si>
  <si>
    <t>B Vlačić, L Corbo, SC e Silva, M Dabić</t>
  </si>
  <si>
    <t>The evolving role of artificial intelligence in marketing: A review and research agenda</t>
  </si>
  <si>
    <t>https://www.sciencedirect.com/science/article/pii/S0148296321000643</t>
  </si>
  <si>
    <t>https://scholar.google.com/scholar?cites=6202221207217057&amp;as_sdt=2005&amp;sciodt=2007&amp;hl=en</t>
  </si>
  <si>
    <t>… amount of research on Intelligent Systems/Artificial Intelligence (AI) in marketing has shown that AI is capable of mimicking humans and performing activities in an ‘intelligent’ manner. …</t>
  </si>
  <si>
    <t>https://irep.ntu.ac.uk/id/eprint/43027/1/1443959_Dabic.pdf</t>
  </si>
  <si>
    <t>https://scholar.google.com/scholar?q=related:oePfJ-MIFgAJ:scholar.google.com/&amp;scioq=artificial+intelligence+accounting+finance&amp;hl=en&amp;as_sdt=2007&amp;as_ylo=2021&amp;as_yhi=2024</t>
  </si>
  <si>
    <t>L Chong, G Zhang, K Goucher-Lambert…</t>
  </si>
  <si>
    <t>Human confidence in artificial intelligence and in themselves: The evolution and impact of confidence on adoption of AI advice</t>
  </si>
  <si>
    <t>Computers in Human …</t>
  </si>
  <si>
    <t>https://www.sciencedirect.com/science/article/pii/S0747563221003411</t>
  </si>
  <si>
    <t>https://scholar.google.com/scholar?cites=3274077652213480861&amp;as_sdt=2005&amp;sciodt=2007&amp;hl=en</t>
  </si>
  <si>
    <t>… Artificial intelligence (AI) has shown its promise in assisting human decision-making. However, humans' inappropriate decision to accept or reject suggestions from AI can lead to …</t>
  </si>
  <si>
    <t>https://scholar.google.com/scholar?q=related:nb06I0fcby0J:scholar.google.com/&amp;scioq=artificial+intelligence+accounting+finance&amp;hl=en&amp;as_sdt=2007&amp;as_ylo=2021&amp;as_yhi=2024</t>
  </si>
  <si>
    <t>N Ameen, A Tarhini, A Reppel, A Anand</t>
  </si>
  <si>
    <t>Customer experiences in the age of artificial intelligence</t>
  </si>
  <si>
    <t>Computers in human behavior</t>
  </si>
  <si>
    <t>https://www.sciencedirect.com/science/article/pii/S0747563220302983</t>
  </si>
  <si>
    <t>https://scholar.google.com/scholar?cites=18149089654808903145&amp;as_sdt=2005&amp;sciodt=2007&amp;hl=en</t>
  </si>
  <si>
    <t>… Artificial intelligence (AI) is revolutionising the way customers interact with brands. There is a lack of empirical research into AI-enabled customer experiences. Hence, this study aims to …</t>
  </si>
  <si>
    <t>https://www.ncbi.nlm.nih.gov/pmc/articles/PMC7463275/</t>
  </si>
  <si>
    <t>https://scholar.google.com/scholar?q=related:6f2ZD-KE3vsJ:scholar.google.com/&amp;scioq=artificial+intelligence+accounting+finance&amp;hl=en&amp;as_sdt=2007&amp;as_ylo=2021&amp;as_yhi=2024</t>
  </si>
  <si>
    <t>A Boot, P Hoffmann, L Laeven, L Ratnovski</t>
  </si>
  <si>
    <t>Fintech: what's old, what's new?</t>
  </si>
  <si>
    <t>Journal of financial stability</t>
  </si>
  <si>
    <t>https://www.sciencedirect.com/science/article/pii/S157230892030139X</t>
  </si>
  <si>
    <t>https://scholar.google.com/scholar?cites=18071484763713604367&amp;as_sdt=2005&amp;sciodt=2007&amp;hl=en</t>
  </si>
  <si>
    <t>… We study the effects of technological change on financial … combination of data abundance and artificial intelligence, and the rise … financial information from payment flows and accounting …</t>
  </si>
  <si>
    <t>https://www.arnoudboot.nl/files/files/Boot%20et%20al_%202021%20-%20Fintech,%20What's%20Old,%20What's%20New%20-%20JFS.pdf</t>
  </si>
  <si>
    <t>https://scholar.google.com/scholar?q=related:D4sIUaXPyvoJ:scholar.google.com/&amp;scioq=artificial+intelligence+accounting+finance&amp;hl=en&amp;as_sdt=2007&amp;as_ylo=2021&amp;as_yhi=2024</t>
  </si>
  <si>
    <t>Z Swiecki, H Khosravi, G Chen…</t>
  </si>
  <si>
    <t>Assessment in the age of artificial intelligence</t>
  </si>
  <si>
    <t>https://www.sciencedirect.com/science/article/pii/S2666920X22000303</t>
  </si>
  <si>
    <t>https://scholar.google.com/scholar?cites=9661346417935109117&amp;as_sdt=2005&amp;sciodt=2007&amp;hl=en</t>
  </si>
  <si>
    <t>… We review extant artificial intelligence approaches that–at least partially–address these issues and critically discuss whether these approaches present additional challenges for …</t>
  </si>
  <si>
    <t>https://scholar.google.com/scholar?q=related:_csDDWH_E4YJ:scholar.google.com/&amp;scioq=artificial+intelligence+accounting+finance&amp;hl=en&amp;as_sdt=2007&amp;as_ylo=2021&amp;as_yhi=2024</t>
  </si>
  <si>
    <t>EE Lee, J Torous, M De Choudhury, CA Depp…</t>
  </si>
  <si>
    <t>Artificial intelligence for mental health care: clinical applications, barriers, facilitators, and artificial wisdom</t>
  </si>
  <si>
    <t>Biological Psychiatry …</t>
  </si>
  <si>
    <t>https://www.sciencedirect.com/science/article/pii/S245190222100046X</t>
  </si>
  <si>
    <t>https://scholar.google.com/scholar?cites=18309714756861466640&amp;as_sdt=2005&amp;sciodt=2007&amp;hl=en</t>
  </si>
  <si>
    <t>… The global burden of mental illnesses accounts for 32% of … Artificial intelligence (AI) presents a potential solution to … clinical benefits for patients and financial benefits to the health care …</t>
  </si>
  <si>
    <t>https://www.ncbi.nlm.nih.gov/pmc/articles/PMC8349367/</t>
  </si>
  <si>
    <t>https://scholar.google.com/scholar?q=related:EJh09Y8sGf4J:scholar.google.com/&amp;scioq=artificial+intelligence+accounting+finance&amp;hl=en&amp;as_sdt=2007&amp;as_ylo=2021&amp;as_yhi=2024</t>
  </si>
  <si>
    <t>S Petrella, C Miller, B Cooper</t>
  </si>
  <si>
    <t>Russia's artificial intelligence strategy: the role of state-owned firms</t>
  </si>
  <si>
    <t>Orbis</t>
  </si>
  <si>
    <t>https://www.sciencedirect.com/science/article/pii/S0030438720300648</t>
  </si>
  <si>
    <t>https://scholar.google.com/scholar?cites=3076897054462422426&amp;as_sdt=2005&amp;sciodt=2007&amp;hl=en</t>
  </si>
  <si>
    <t>… In April 2016, for example, Sberbank, a state-owned bank, created a venture capital fund focused on investing in startups in financial technology, big data, and artificial intelligence, …</t>
  </si>
  <si>
    <t>https://sites.tufts.edu/hitachi/files/2021/02/1-s2.0-S0030438720300648-main.pdf</t>
  </si>
  <si>
    <t>https://scholar.google.com/scholar?q=related:mq2tpZFVsyoJ:scholar.google.com/&amp;scioq=artificial+intelligence+accounting+finance&amp;hl=en&amp;as_sdt=2007&amp;as_ylo=2021&amp;as_yhi=2024</t>
  </si>
  <si>
    <t>Assessing behavioral data science privacy issues in government artificial intelligence deployment</t>
  </si>
  <si>
    <t>https://www.sciencedirect.com/science/article/pii/S0740624X22000120</t>
  </si>
  <si>
    <t>https://scholar.google.com/scholar?cites=290833123191966588&amp;as_sdt=2005&amp;sciodt=2007&amp;hl=en</t>
  </si>
  <si>
    <t>… a priority for governments in terms of collective intelligence and security. At the same time, in the context of novel possibilities that artificial intelligence (AI) brings to governments in …</t>
  </si>
  <si>
    <t>https://scholar.google.com/scholar?q=related:fEvGRC8_CQQJ:scholar.google.com/&amp;scioq=artificial+intelligence+accounting+finance&amp;hl=en&amp;as_sdt=2007&amp;as_ylo=2021&amp;as_yhi=2024</t>
  </si>
  <si>
    <t>SK Baduge, S Thilakarathna, JS Perera…</t>
  </si>
  <si>
    <t>Artificial intelligence and smart vision for building and construction 4.0: Machine and deep learning methods and applications</t>
  </si>
  <si>
    <t>Automation in …</t>
  </si>
  <si>
    <t>https://www.sciencedirect.com/science/article/pii/S0926580522003132</t>
  </si>
  <si>
    <t>https://scholar.google.com/scholar?cites=6533173523396991381&amp;as_sdt=2005&amp;sciodt=2007&amp;hl=en</t>
  </si>
  <si>
    <t>… This review paper presents a holistic perspective of applications of artificial intelligence and computer vision in the building and construction industry 4.0 and this paper is unique …</t>
  </si>
  <si>
    <t>https://scholar.google.com/scholar?q=related:lZkQjrR-qloJ:scholar.google.com/&amp;scioq=artificial+intelligence+accounting+finance&amp;hl=en&amp;as_sdt=2007&amp;as_ylo=2021&amp;as_yhi=2024</t>
  </si>
  <si>
    <t>L Nazareno, DS Schiff</t>
  </si>
  <si>
    <t>The impact of automation and artificial intelligence on worker well-being</t>
  </si>
  <si>
    <t>https://www.sciencedirect.com/science/article/pii/S0160791X21001548</t>
  </si>
  <si>
    <t>https://scholar.google.com/scholar?cites=541348316868297751&amp;as_sdt=2005&amp;sciodt=2007&amp;hl=en</t>
  </si>
  <si>
    <t>… However, while automation and artificial intelligence may improve productivity or wages for … attention to mixed well-being impacts of automation and artificial intelligence on workers. …</t>
  </si>
  <si>
    <t>https://scholar.google.com/scholar?q=related:F8SwDm1BgwcJ:scholar.google.com/&amp;scioq=artificial+intelligence+accounting+finance&amp;hl=en&amp;as_sdt=2007&amp;as_ylo=2021&amp;as_yhi=2024</t>
  </si>
  <si>
    <t>AI Canhoto</t>
  </si>
  <si>
    <t>Leveraging machine learning in the global fight against money laundering and terrorism financing: An affordances perspective</t>
  </si>
  <si>
    <t>https://www.sciencedirect.com/science/article/pii/S0148296320306640</t>
  </si>
  <si>
    <t>https://scholar.google.com/scholar?cites=15727807724756927117&amp;as_sdt=2005&amp;sciodt=2007&amp;hl=en</t>
  </si>
  <si>
    <t>… which explicitly accounts for the … Artificial intelligence is an assemblage of technological components which collect, process and act on data in ways that simulate human intelligence (…</t>
  </si>
  <si>
    <t>https://www.ncbi.nlm.nih.gov/pmc/articles/PMC7568127/</t>
  </si>
  <si>
    <t>https://scholar.google.com/scholar?q=related:jQLI0ctlRNoJ:scholar.google.com/&amp;scioq=artificial+intelligence+accounting+finance&amp;hl=en&amp;as_sdt=2007&amp;as_ylo=2021&amp;as_yhi=2024</t>
  </si>
  <si>
    <t>W Hua, Y Chen, M Qadrdan, J Jiang, H Sun…</t>
  </si>
  <si>
    <t>Applications of blockchain and artificial intelligence technologies for enabling prosumers in smart grids: A review</t>
  </si>
  <si>
    <t>… and Sustainable Energy …</t>
  </si>
  <si>
    <t>https://www.sciencedirect.com/science/article/pii/S1364032122002222</t>
  </si>
  <si>
    <t>https://scholar.google.com/scholar?cites=5618846789607491114&amp;as_sdt=2005&amp;sciodt=2007&amp;hl=en</t>
  </si>
  <si>
    <t>… recent scientific innovations on the blockchain and artificial intelligence (AI). From the perspective … By contrast, the emissions trading scheme is more flexible since it can embed financial …</t>
  </si>
  <si>
    <t>https://scholar.google.com/scholar?q=related:KgbmnWIn-k0J:scholar.google.com/&amp;scioq=artificial+intelligence+accounting+finance&amp;hl=en&amp;as_sdt=2007&amp;as_ylo=2021&amp;as_yhi=2024</t>
  </si>
  <si>
    <t>V Pereira, E Hadjielias, M Christofi, D Vrontis</t>
  </si>
  <si>
    <t>A systematic literature review on the impact of artificial intelligence on workplace outcomes: A multi-process perspective</t>
  </si>
  <si>
    <t>https://www.sciencedirect.com/science/article/pii/S105348222100036X</t>
  </si>
  <si>
    <t>https://scholar.google.com/scholar?cites=12466490191114924662&amp;as_sdt=2005&amp;sciodt=2007&amp;hl=en</t>
  </si>
  <si>
    <t>… and financial … of artificial intelligence and workplace terms. Specifically, in line with Glikson and Woolley (2020), we used the following AI key words: AI, artificial intelligence, intelligent …</t>
  </si>
  <si>
    <t>https://diversityatlas.io/wp-content/uploads/2023/08/2023-A-systematic-literature-review-on-the-impact-of-artificial-intelligence-on-workplace-outcomes_-A-multi-process-perspective.pdf</t>
  </si>
  <si>
    <t>https://scholar.google.com/scholar?q=related:dvJLTcfeAa0J:scholar.google.com/&amp;scioq=artificial+intelligence+accounting+finance&amp;hl=en&amp;as_sdt=2007&amp;as_ylo=2021&amp;as_yhi=2024</t>
  </si>
  <si>
    <t>F Sobhani, R Robinson, A Hamidinekoo…</t>
  </si>
  <si>
    <t>Artificial intelligence and digital pathology: Opportunities and implications for immuno-oncology</t>
  </si>
  <si>
    <t>… et Biophysica Acta (BBA …</t>
  </si>
  <si>
    <t>https://www.sciencedirect.com/science/article/pii/S0304419X21000196</t>
  </si>
  <si>
    <t>https://scholar.google.com/scholar?cites=11409071760641644109&amp;as_sdt=2005&amp;sciodt=2007&amp;hl=en</t>
  </si>
  <si>
    <t>… This review examines applications of Artificial intelligence (AI) to important questions in Immuno-oncology (IO). We discuss general considerations that need to be taken into account …</t>
  </si>
  <si>
    <t>https://scholar.google.com/scholar?q=related:TVb8hVEqVZ4J:scholar.google.com/&amp;scioq=artificial+intelligence+accounting+finance&amp;hl=en&amp;as_sdt=2007&amp;as_ylo=2021&amp;as_yhi=2024</t>
  </si>
  <si>
    <t>M Javaid, A Haleem, RP Singh, R Suman…</t>
  </si>
  <si>
    <t>A review of Blockchain Technology applications for financial services</t>
  </si>
  <si>
    <t>BenchCouncil …</t>
  </si>
  <si>
    <t>https://www.sciencedirect.com/science/article/pii/S2772485922000606</t>
  </si>
  <si>
    <t>https://scholar.google.com/scholar?cites=5805253315087571296&amp;as_sdt=2005&amp;sciodt=2007&amp;hl=en</t>
  </si>
  <si>
    <t>… nor accountants were eliminated due to process automation [5], [6]. Artificial intelligence and … Contrarily, artificial intelligence relies on secure data that cannot be accessed or replicated …</t>
  </si>
  <si>
    <t>https://scholar.google.com/scholar?q=related:YBn07CFnkFAJ:scholar.google.com/&amp;scioq=artificial+intelligence+accounting+finance&amp;hl=en&amp;as_sdt=2007&amp;as_ylo=2021&amp;as_yhi=2024</t>
  </si>
  <si>
    <t>P Rouzrokh, T Ramazanian, CC Wyles…</t>
  </si>
  <si>
    <t>Deep learning artificial intelligence model for assessment of hip dislocation risk following primary total hip arthroplasty from postoperative radiographs</t>
  </si>
  <si>
    <t>The Journal of …</t>
  </si>
  <si>
    <t>https://www.sciencedirect.com/science/article/pii/S0883540321001674</t>
  </si>
  <si>
    <t>https://scholar.google.com/scholar?cites=10520581224308050654&amp;as_sdt=2005&amp;sciodt=2007&amp;hl=en</t>
  </si>
  <si>
    <t>Background Dislocation is a common complication following total hip arthroplasty (THA), and accounts for a high percentage of subsequent revisions. The purpose of this study is to …</t>
  </si>
  <si>
    <t>https://www.ncbi.nlm.nih.gov/pmc/articles/PMC8154724/</t>
  </si>
  <si>
    <t>https://scholar.google.com/scholar?q=related:3oqGEeKcAJIJ:scholar.google.com/&amp;scioq=artificial+intelligence+accounting+finance&amp;hl=en&amp;as_sdt=2007&amp;as_ylo=2021&amp;as_yhi=2024</t>
  </si>
  <si>
    <t>J Calderaro, TP Seraphin, T Luedde, TG Simon</t>
  </si>
  <si>
    <t>Artificial intelligence for the prevention and clinical management of hepatocellular carcinoma</t>
  </si>
  <si>
    <t>Journal of hepatology</t>
  </si>
  <si>
    <t>https://www.sciencedirect.com/science/article/pii/S0168827822000277</t>
  </si>
  <si>
    <t>https://scholar.google.com/scholar?cites=2440538281276899715&amp;as_sdt=2005&amp;sciodt=2007&amp;hl=en</t>
  </si>
  <si>
    <t>… Recently, artificial intelligence (AI) has emerged as a unique opportunity to improve the full spectrum of HCC clinical care, by improving HCC risk prediction, diagnosis, and …</t>
  </si>
  <si>
    <t>https://www.sciencedirect.com/science/article/am/pii/S0168827822000277</t>
  </si>
  <si>
    <t>https://scholar.google.com/scholar?q=related:g4FA5KKI3iEJ:scholar.google.com/&amp;scioq=artificial+intelligence+accounting+finance&amp;hl=en&amp;as_sdt=2007&amp;as_ylo=2021&amp;as_yhi=2024</t>
  </si>
  <si>
    <t>E Zhao, S Sun, S Wang</t>
  </si>
  <si>
    <t>New developments in wind energy forecasting with artificial intelligence and big data: A scientometric insight</t>
  </si>
  <si>
    <t>Data Science and Management</t>
  </si>
  <si>
    <t>https://www.sciencedirect.com/science/article/pii/S2666764922000212</t>
  </si>
  <si>
    <t>https://scholar.google.com/scholar?cites=9347572070923704532&amp;as_sdt=2005&amp;sciodt=2007&amp;hl=en</t>
  </si>
  <si>
    <t>… This paper provides guidance for researchers working on the application of big data and artificial intelligence in wind energy. However, this paper still has some limitations. First, the …</t>
  </si>
  <si>
    <t>https://scholar.google.com/scholar?q=related:1BjF30U_uYEJ:scholar.google.com/&amp;scioq=artificial+intelligence+accounting+finance&amp;hl=en&amp;as_sdt=2007&amp;as_ylo=2021&amp;as_yhi=2024</t>
  </si>
  <si>
    <t>G Zeba, M Dabić, M Čičak, T Daim, H Yalcin</t>
  </si>
  <si>
    <t>Technology mining: Artificial intelligence in manufacturing</t>
  </si>
  <si>
    <t>https://www.sciencedirect.com/science/article/pii/S0040162521004030</t>
  </si>
  <si>
    <t>https://scholar.google.com/scholar?cites=12504886111092177812&amp;as_sdt=2005&amp;sciodt=2007&amp;hl=en</t>
  </si>
  <si>
    <t>… Artificial Intelligence technology plays a significant role in modern manufacturing, … of Artificial Intelligence in manufacturing. Existing scholarly literature on Artificial Intelligence in …</t>
  </si>
  <si>
    <t>https://scholar.google.com/scholar?q=related:lHtdEKpHiq0J:scholar.google.com/&amp;scioq=artificial+intelligence+accounting+finance&amp;hl=en&amp;as_sdt=2007&amp;as_ylo=2021&amp;as_yhi=2024</t>
  </si>
  <si>
    <t>H Khosravi, SB Shum, G Chen, C Conati…</t>
  </si>
  <si>
    <t>Explainable artificial intelligence in education</t>
  </si>
  <si>
    <t>https://www.sciencedirect.com/science/article/pii/S2666920X22000297</t>
  </si>
  <si>
    <t>https://scholar.google.com/scholar?cites=18387452553789476496&amp;as_sdt=2005&amp;sciodt=2007&amp;hl=en</t>
  </si>
  <si>
    <t>… There are emerging concerns about the Fairness, Accountability, Transparency, and Ethics (FATE) of educational interventions supported by the use of Artificial Intelligence (AI) …</t>
  </si>
  <si>
    <t>https://scholar.google.com/scholar?q=related:kI74QK1aLf8J:scholar.google.com/&amp;scioq=artificial+intelligence+accounting+finance&amp;hl=en&amp;as_sdt=2007&amp;as_ylo=2021&amp;as_yhi=2024</t>
  </si>
  <si>
    <t>P Rajendra, M Kumari, S Rani, N Dogra…</t>
  </si>
  <si>
    <t>Impact of artificial intelligence on civilization: Future perspectives</t>
  </si>
  <si>
    <t>https://www.sciencedirect.com/science/article/pii/S2214785322001419</t>
  </si>
  <si>
    <t>https://scholar.google.com/scholar?cites=4062097733698124773&amp;as_sdt=2005&amp;sciodt=2007&amp;hl=en</t>
  </si>
  <si>
    <t>… This paper describes the economic and social changes with the use of artificial intelligence … that adds more efficiency to machine learning. Artificial intelligence goes on to explain the …</t>
  </si>
  <si>
    <t>https://scholar.google.com/scholar?q=related:5fv-6114XzgJ:scholar.google.com/&amp;scioq=artificial+intelligence+accounting+finance&amp;hl=en&amp;as_sdt=2007&amp;as_ylo=2021&amp;as_yhi=2024</t>
  </si>
  <si>
    <t>AS Albahri, AM Duhaim, MA Fadhel, A Alnoor…</t>
  </si>
  <si>
    <t>A systematic review of trustworthy and explainable artificial intelligence in healthcare: Assessment of quality, bias risk, and data fusion</t>
  </si>
  <si>
    <t>https://www.sciencedirect.com/science/article/pii/S1566253523000891</t>
  </si>
  <si>
    <t>https://scholar.google.com/scholar?cites=2537963082859033517&amp;as_sdt=2005&amp;sciodt=2007&amp;hl=en</t>
  </si>
  <si>
    <t>… In the last few years, the trend in health care of embracing artificial intelligence (AI) has dramatically changed the medical landscape. Medical centres have adopted AI applications to …</t>
  </si>
  <si>
    <t>https://drive.google.com/file/d/1LM434GvlmCFF5laSYuh5DM-q7mgnna_T/view</t>
  </si>
  <si>
    <t>https://scholar.google.com/scholar?q=related:rTPeJvqnOCMJ:scholar.google.com/&amp;scioq=artificial+intelligence+accounting+finance&amp;hl=en&amp;as_sdt=2007&amp;as_ylo=2021&amp;as_yhi=2024</t>
  </si>
  <si>
    <t>J Newman, M Mintrom, D O'Neill</t>
  </si>
  <si>
    <t>Digital technologies, artificial intelligence, and bureaucratic transformation</t>
  </si>
  <si>
    <t>Futures</t>
  </si>
  <si>
    <t>https://www.sciencedirect.com/science/article/pii/S0016328721001956</t>
  </si>
  <si>
    <t>https://scholar.google.com/scholar?cites=11848433772416327046&amp;as_sdt=2005&amp;sciodt=2007&amp;hl=en</t>
  </si>
  <si>
    <t>… Using Weber's understanding of public administration, we argue that advanced computing technologies, including artificial intelligence, could ultimately expand public administration's …</t>
  </si>
  <si>
    <t>https://e-tarjome.com/storage/panel/fileuploads/2022-01-17/1642402621_E15962.pdf</t>
  </si>
  <si>
    <t>https://scholar.google.com/scholar?q=related:ht2dhb0XbqQJ:scholar.google.com/&amp;scioq=artificial+intelligence+accounting+finance&amp;hl=en&amp;as_sdt=2007&amp;as_ylo=2021&amp;as_yhi=2024</t>
  </si>
  <si>
    <t>M Khan, MT Mehran, ZU Haq, Z Ullah, SR Naqvi…</t>
  </si>
  <si>
    <t>Applications of artificial intelligence in COVID-19 pandemic: A comprehensive review</t>
  </si>
  <si>
    <t>Expert systems with …</t>
  </si>
  <si>
    <t>https://www.sciencedirect.com/science/article/pii/S0957417421010794</t>
  </si>
  <si>
    <t>https://scholar.google.com/scholar?cites=536436724510620343&amp;as_sdt=2005&amp;sciodt=2007&amp;hl=en</t>
  </si>
  <si>
    <t>… Recent studies have shown that artificial intelligence (AI) has been successfully employed … state-of-the-art applications of artificial intelligence for combating the COVID-19 pandemic. In …</t>
  </si>
  <si>
    <t>https://www.ncbi.nlm.nih.gov/pmc/articles/PMC8359727/</t>
  </si>
  <si>
    <t>https://scholar.google.com/scholar?q=related:t_rt2FvOcQcJ:scholar.google.com/&amp;scioq=artificial+intelligence+accounting+finance&amp;hl=en&amp;as_sdt=2007&amp;as_ylo=2021&amp;as_yhi=2024</t>
  </si>
  <si>
    <t>Z Said, S Rahman, P Sharma, AA Hachicha…</t>
  </si>
  <si>
    <t>… characterization of a solar-powered shell and tube heat exchanger utilizing MWCNTs/water-based nanofluids: an experimental, numerical, and artificial intelligence …</t>
  </si>
  <si>
    <t>Applied Thermal …</t>
  </si>
  <si>
    <t>https://www.sciencedirect.com/science/article/pii/S1359431122005804</t>
  </si>
  <si>
    <t>https://scholar.google.com/scholar?cites=11012774257766913384&amp;as_sdt=2005&amp;sciodt=2007&amp;hl=en</t>
  </si>
  <si>
    <t>… The experimentally acquired temperature variation data was utilized to create an artificial intelligence-based prognostic model. The multilayer perceptron type artificial neural network (…</t>
  </si>
  <si>
    <t>https://scholar.google.com/scholar?q=related:aFXD2dY71ZgJ:scholar.google.com/&amp;scioq=artificial+intelligence+accounting+finance&amp;hl=en&amp;as_sdt=2007&amp;as_ylo=2021&amp;as_yhi=2024</t>
  </si>
  <si>
    <t>P Zhao, Y Gao, X Sun</t>
  </si>
  <si>
    <t>How does artificial intelligence affect green economic growth?—Evidence from China</t>
  </si>
  <si>
    <t>Science of The Total Environment</t>
  </si>
  <si>
    <t>https://www.sciencedirect.com/science/article/pii/S0048969722023993</t>
  </si>
  <si>
    <t>https://scholar.google.com/scholar?cites=1526546742790080803&amp;as_sdt=2005&amp;sciodt=2007&amp;hl=en</t>
  </si>
  <si>
    <t>… As the driving force behind the new wave of technological advancement, artificial intelligence (AI) paves the way for a new era of green economic growth. This paper uses the case of …</t>
  </si>
  <si>
    <t>https://scholar.google.com/scholar?q=related:I0kIsSxiLxUJ:scholar.google.com/&amp;scioq=artificial+intelligence+accounting+finance&amp;hl=en&amp;as_sdt=2007&amp;as_ylo=2021&amp;as_yhi=2024</t>
  </si>
  <si>
    <t>JPO Li, H Liu, DSJ Ting, S Jeon, RVP Chan…</t>
  </si>
  <si>
    <t>Digital technology, tele-medicine and artificial intelligence in ophthalmology: A global perspective</t>
  </si>
  <si>
    <t>Progress in retinal and …</t>
  </si>
  <si>
    <t>https://www.sciencedirect.com/science/article/pii/S1350946220300720</t>
  </si>
  <si>
    <t>https://scholar.google.com/scholar?cites=4099352159329174703&amp;as_sdt=2005&amp;sciodt=2007&amp;hl=en</t>
  </si>
  <si>
    <t>… tele-health, the development of 5th generation wireless networks (5G), artificial intelligence (AI) approaches such as machine learning (ML) and deep learning (DL), and the Internet of …</t>
  </si>
  <si>
    <t>https://www.ncbi.nlm.nih.gov/pmc/articles/PMC7474840/</t>
  </si>
  <si>
    <t>https://scholar.google.com/scholar?q=related:r8QL0hHT4zgJ:scholar.google.com/&amp;scioq=artificial+intelligence+accounting+finance&amp;hl=en&amp;as_sdt=2007&amp;as_ylo=2021&amp;as_yhi=2024</t>
  </si>
  <si>
    <t>SB Slama</t>
  </si>
  <si>
    <t>Prosumer in smart grids based on intelligent edge computing: A review on Artificial Intelligence Scheduling Techniques</t>
  </si>
  <si>
    <t>Ain Shams Engineering Journal</t>
  </si>
  <si>
    <t>https://www.sciencedirect.com/science/article/pii/S2090447921002409</t>
  </si>
  <si>
    <t>https://scholar.google.com/scholar?cites=10660832086925324785&amp;as_sdt=2005&amp;sciodt=2007&amp;hl=en</t>
  </si>
  <si>
    <t>… There are two primary components to the energy sharing process among Prosumers: information/digital technologies and Artificial Intelligence Scheduling Techniques. Each of them is …</t>
  </si>
  <si>
    <t>https://scholar.google.com/scholar?q=related:8TFFr0zi8pMJ:scholar.google.com/&amp;scioq=artificial+intelligence+accounting+finance&amp;hl=en&amp;as_sdt=2007&amp;as_ylo=2021&amp;as_yhi=2024</t>
  </si>
  <si>
    <t>A Holzinger, M Dehmer, F Emmert-Streib, R Cucchiara…</t>
  </si>
  <si>
    <t>Information fusion as an integrative cross-cutting enabler to achieve robust, explainable, and trustworthy medical artificial intelligence</t>
  </si>
  <si>
    <t>https://www.sciencedirect.com/science/article/pii/S1566253521002050</t>
  </si>
  <si>
    <t>https://scholar.google.com/scholar?cites=9152627594047007367&amp;as_sdt=2005&amp;sciodt=2007&amp;hl=en</t>
  </si>
  <si>
    <t>… Artificial intelligence in medicine is on everyone’s lips. Politicians around the world have declared its use a worthy goal. Industry sees its use as a huge driver of growth, and medicine …</t>
  </si>
  <si>
    <t>https://scholar.google.com/scholar?q=related:hyqc2E2qBH8J:scholar.google.com/&amp;scioq=artificial+intelligence+accounting+finance&amp;hl=en&amp;as_sdt=2007&amp;as_ylo=2021&amp;as_yhi=2024</t>
  </si>
  <si>
    <t>B Frank</t>
  </si>
  <si>
    <t>Artificial intelligence-enabled environmental sustainability of products: Marketing benefits and their variation by consumer, location, and product types</t>
  </si>
  <si>
    <t>https://www.sciencedirect.com/science/article/pii/S0959652620352860</t>
  </si>
  <si>
    <t>https://scholar.google.com/scholar?cites=1889779527041753157&amp;as_sdt=2005&amp;sciodt=2007&amp;hl=en</t>
  </si>
  <si>
    <t>… In the field of engineering, several studies address the potential for artificial intelligence (AI) to enhance the environmental sustainability of products. Likewise, numerous firms are …</t>
  </si>
  <si>
    <t>https://scholar.google.com/scholar?q=related:RSAhpXfYORoJ:scholar.google.com/&amp;scioq=artificial+intelligence+accounting+finance&amp;hl=en&amp;as_sdt=2007&amp;as_ylo=2021&amp;as_yhi=2024</t>
  </si>
  <si>
    <t>EC Sung, S Bae, DID Han, O Kwon</t>
  </si>
  <si>
    <t>Consumer engagement via interactive artificial intelligence and mixed reality</t>
  </si>
  <si>
    <t>International journal of information …</t>
  </si>
  <si>
    <t>https://www.sciencedirect.com/science/article/pii/S026840122100075X</t>
  </si>
  <si>
    <t>https://scholar.google.com/scholar?cites=12159367588484055400&amp;as_sdt=2005&amp;sciodt=2007&amp;hl=en</t>
  </si>
  <si>
    <t>The use of immersive technologies has changed the consumption environment in which retailers provide services. We present findings from a study designed to investigate consumer …</t>
  </si>
  <si>
    <t>https://www.academia.edu/download/69233569/1_s2.0_S026840122100075X_main.pdf</t>
  </si>
  <si>
    <t>https://scholar.google.com/scholar?q=related:aIH9DGbAvqgJ:scholar.google.com/&amp;scioq=artificial+intelligence+accounting+finance&amp;hl=en&amp;as_sdt=2007&amp;as_ylo=2021&amp;as_yhi=2024</t>
  </si>
  <si>
    <t>C Niu, X Li, R Dai, Z Wang</t>
  </si>
  <si>
    <t>Artificial intelligence-incorporated membrane fouling prediction for membrane-based processes in the past 20 years: A critical review</t>
  </si>
  <si>
    <t>Water Research</t>
  </si>
  <si>
    <t>https://www.sciencedirect.com/science/article/pii/S0043135422002627</t>
  </si>
  <si>
    <t>https://scholar.google.com/scholar?cites=1168704965467415214&amp;as_sdt=2005&amp;sciodt=2007&amp;hl=en</t>
  </si>
  <si>
    <t>… To overcome the limitations of conventional mathematical models, artificial intelligence (AI)-based techniques have been proposed as powerful approaches to predict membrane …</t>
  </si>
  <si>
    <t>https://scholar.google.com/scholar?q=related:rqLrWfkSOBAJ:scholar.google.com/&amp;scioq=artificial+intelligence+accounting+finance&amp;hl=en&amp;as_sdt=2007&amp;as_ylo=2021&amp;as_yhi=2024</t>
  </si>
  <si>
    <t>V Chang, VR Bhavani, AQ Xu, MA Hossain</t>
  </si>
  <si>
    <t>An artificial intelligence model for heart disease detection using machine learning algorithms</t>
  </si>
  <si>
    <t>Healthcare Analytics</t>
  </si>
  <si>
    <t>https://www.sciencedirect.com/science/article/pii/S2772442522000016</t>
  </si>
  <si>
    <t>https://scholar.google.com/scholar?cites=12210770213682255510&amp;as_sdt=2005&amp;sciodt=2007&amp;hl=en</t>
  </si>
  <si>
    <t>… of an artificial intelligence-based heart disease detection system using machine learning algorithms. We show how … A subset of the Artificial Intelligence model is this approach to …</t>
  </si>
  <si>
    <t>https://scholar.google.com/scholar?q=related:lpZzXNBedakJ:scholar.google.com/&amp;scioq=artificial+intelligence+accounting+finance&amp;hl=en&amp;as_sdt=2007&amp;as_ylo=2021&amp;as_yhi=2024</t>
  </si>
  <si>
    <t>C Wang, TSH Teo, M Janssen</t>
  </si>
  <si>
    <t>Public and private value creation using artificial intelligence: An empirical study of AI voice robot users in Chinese public sector</t>
  </si>
  <si>
    <t>International Journal of Information …</t>
  </si>
  <si>
    <t>https://www.sciencedirect.com/science/article/pii/S0268401221000943</t>
  </si>
  <si>
    <t>https://scholar.google.com/scholar?cites=8076390990472791123&amp;as_sdt=2005&amp;sciodt=2007&amp;hl=en</t>
  </si>
  <si>
    <t>… Despite significant theoretical and empirical attention on public value creation in the public sector, the relationship between artificial intelligence (AI) use and value creation from the …</t>
  </si>
  <si>
    <t>https://scholar.google.com/scholar?q=related:U8RLttAaFXAJ:scholar.google.com/&amp;scioq=artificial+intelligence+accounting+finance&amp;hl=en&amp;as_sdt=2007&amp;as_ylo=2021&amp;as_yhi=2024</t>
  </si>
  <si>
    <t>SE Bibri, J Krogstie, A Kaboli, A Alahi</t>
  </si>
  <si>
    <t>Smarter eco-cities and their leading-edge artificial intelligence of things solutions for environmental sustainability: A comprehensive systematic review</t>
  </si>
  <si>
    <t>Environmental Science and …</t>
  </si>
  <si>
    <t>https://www.sciencedirect.com/science/article/pii/S2666498423000959</t>
  </si>
  <si>
    <t>https://scholar.google.com/scholar?cites=15471624705108073225&amp;as_sdt=2005&amp;sciodt=2007&amp;hl=en</t>
  </si>
  <si>
    <t>… The recent advancements made in the realms of Artificial Intelligence (AI) and Artificial Intelligence of Things (AIoT) have unveiled transformative prospects and opportunities to …</t>
  </si>
  <si>
    <t>https://scholar.google.com/scholar?q=related:CdsfdrJAttYJ:scholar.google.com/&amp;scioq=artificial+intelligence+accounting+finance&amp;hl=en&amp;as_sdt=2007&amp;as_ylo=2021&amp;as_yhi=2024</t>
  </si>
  <si>
    <t>S Yoo, N Kang</t>
  </si>
  <si>
    <t>Explainable artificial intelligence for manufacturing cost estimation and machining feature visualization</t>
  </si>
  <si>
    <t>https://www.sciencedirect.com/science/article/pii/S0957417421008472</t>
  </si>
  <si>
    <t>https://scholar.google.com/scholar?cites=1317539064294139976&amp;as_sdt=2005&amp;sciodt=2007&amp;hl=en</t>
  </si>
  <si>
    <t>… This study aims to propose a manufacturing cost prediction process for 3D computer-aided design (CAD) models using explainable artificial intelligence. The proposed process can …</t>
  </si>
  <si>
    <t>https://arxiv.org/pdf/2010.14824</t>
  </si>
  <si>
    <t>https://scholar.google.com/scholar?q=related:SOjzYMzWSBIJ:scholar.google.com/&amp;scioq=artificial+intelligence+accounting+finance&amp;hl=en&amp;as_sdt=2007&amp;as_ylo=2021&amp;as_yhi=2024</t>
  </si>
  <si>
    <t>L Zhang, J Ling, M Lin</t>
  </si>
  <si>
    <t>Artificial intelligence in renewable energy: A comprehensive bibliometric analysis</t>
  </si>
  <si>
    <t>Energy Reports</t>
  </si>
  <si>
    <t>https://www.sciencedirect.com/science/article/pii/S2352484722022818</t>
  </si>
  <si>
    <t>https://scholar.google.com/scholar?cites=17478688224498407867&amp;as_sdt=2005&amp;sciodt=2007&amp;hl=en</t>
  </si>
  <si>
    <t>… In recent years, artificial intelligence methods have been widely applied to solve issues … analysis to better understand the evolution of Artificial Intelligence in Renewable Energy (AI&amp;RE) …</t>
  </si>
  <si>
    <t>https://scholar.google.com/scholar?q=related:u9kHiVXGkPIJ:scholar.google.com/&amp;scioq=artificial+intelligence+accounting+finance&amp;hl=en&amp;as_sdt=2007&amp;as_ylo=2021&amp;as_yhi=2024</t>
  </si>
  <si>
    <t>MW El Hechi, LR Maurer, J Levine, D Zhuo…</t>
  </si>
  <si>
    <t>Validation of the artificial intelligence-based predictive optimal trees in emergency surgery risk (POTTER) calculator in emergency general surgery and emergency …</t>
  </si>
  <si>
    <t>Journal of the American …</t>
  </si>
  <si>
    <t>https://www.sciencedirect.com/science/article/pii/S1072751521001605</t>
  </si>
  <si>
    <t>https://scholar.google.com/scholar?cites=15299217563043854560&amp;as_sdt=2005&amp;sciodt=2007&amp;hl=en</t>
  </si>
  <si>
    <t>… Since then, as with most artificial intelligence methodologies continuously able to learn and train, the algorithms in POTTER have been iteratively updated with additional years of ACS …</t>
  </si>
  <si>
    <t>https://scholar.google.com/scholar?q=related:4HilmlC9UdQJ:scholar.google.com/&amp;scioq=artificial+intelligence+accounting+finance&amp;hl=en&amp;as_sdt=2007&amp;as_ylo=2021&amp;as_yhi=2024</t>
  </si>
  <si>
    <t>A Martinho, M Kroesen, C Chorus</t>
  </si>
  <si>
    <t>A healthy debate: Exploring the views of medical doctors on the ethics of artificial intelligence</t>
  </si>
  <si>
    <t>Artificial intelligence in medicine</t>
  </si>
  <si>
    <t>https://www.sciencedirect.com/science/article/pii/S0933365721001834</t>
  </si>
  <si>
    <t>https://scholar.google.com/scholar?cites=6307843187709094776&amp;as_sdt=2005&amp;sciodt=2007&amp;hl=en</t>
  </si>
  <si>
    <t>Artificial Intelligence (AI) is moving towards the health space. It is generally acknowledged that, while there is great promise in the implementation of AI technologies in healthcare, it also …</t>
  </si>
  <si>
    <t>https://scholar.google.com/scholar?q=related:eKtEdvX1iVcJ:scholar.google.com/&amp;scioq=artificial+intelligence+accounting+finance&amp;hl=en&amp;as_sdt=2007&amp;as_ylo=2021&amp;as_yhi=2024</t>
  </si>
  <si>
    <t>T Wang, ECK Cheng</t>
  </si>
  <si>
    <t>An investigation of barriers to Hong Kong K-12 schools incorporating Artificial Intelligence in education</t>
  </si>
  <si>
    <t>https://www.sciencedirect.com/science/article/pii/S2666920X21000254</t>
  </si>
  <si>
    <t>https://scholar.google.com/scholar?cites=9690960256275009202&amp;as_sdt=2005&amp;sciodt=2007&amp;hl=en</t>
  </si>
  <si>
    <t>… With the heightening of computing power, increased sophistication of algorithms, and the explosion of data, Artificial Intelligence (AI) is achieving a notable momentum and is expanding …</t>
  </si>
  <si>
    <t>https://scholar.google.com/scholar?q=related:sk6zFwI1fYYJ:scholar.google.com/&amp;scioq=artificial+intelligence+accounting+finance&amp;hl=en&amp;as_sdt=2007&amp;as_ylo=2021&amp;as_yhi=2024</t>
  </si>
  <si>
    <t>S Noye, RM Martinez, L Carnieletto, M De Carli…</t>
  </si>
  <si>
    <t>A review of advanced ground source heat pump control: Artificial intelligence for autonomous and adaptive control</t>
  </si>
  <si>
    <t>https://www.sciencedirect.com/science/article/pii/S136403212100959X</t>
  </si>
  <si>
    <t>https://scholar.google.com/scholar?cites=8020372631975210183&amp;as_sdt=2005&amp;sciodt=2007&amp;hl=en</t>
  </si>
  <si>
    <t>… Artificial Intelligence, and in particular Machine Learning, is suited for this type of … system to artificial neural network-based strategies. Two principal uses of Artificial Intelligence for …</t>
  </si>
  <si>
    <t>https://scholar.google.com/scholar?q=related:x6wlP2oWTm8J:scholar.google.com/&amp;scioq=artificial+intelligence+accounting+finance&amp;hl=en&amp;as_sdt=2007&amp;as_ylo=2021&amp;as_yhi=2024</t>
  </si>
  <si>
    <t>F Zhang, APC Chan, A Darko, Z Chen, D Li</t>
  </si>
  <si>
    <t>Integrated applications of building information modeling and artificial intelligence techniques in the AEC/FM industry</t>
  </si>
  <si>
    <t>https://www.sciencedirect.com/science/article/pii/S0926580522001625</t>
  </si>
  <si>
    <t>https://scholar.google.com/scholar?cites=7827243510356128783&amp;as_sdt=2005&amp;sciodt=2007&amp;hl=en</t>
  </si>
  <si>
    <t>… Building information modeling (BIM) is an effective technology to digitize building information, whereas artificial intelligence (AI) techniques facilitate automation. It could be contributive …</t>
  </si>
  <si>
    <t>https://scholar.google.com/scholar?q=related:DzRCjYD0n2wJ:scholar.google.com/&amp;scioq=artificial+intelligence+accounting+finance&amp;hl=en&amp;as_sdt=2007&amp;as_ylo=2021&amp;as_yhi=2024</t>
  </si>
  <si>
    <t>L Li, S Rong, R Wang, S Yu</t>
  </si>
  <si>
    <t>Recent advances in artificial intelligence and machine learning for nonlinear relationship analysis and process control in drinking water treatment: A review</t>
  </si>
  <si>
    <t>Chemical Engineering Journal</t>
  </si>
  <si>
    <t>https://www.sciencedirect.com/science/article/pii/S1385894720328011</t>
  </si>
  <si>
    <t>https://scholar.google.com/scholar?cites=2488030068881724873&amp;as_sdt=2005&amp;sciodt=2007&amp;hl=en</t>
  </si>
  <si>
    <t>… learning and ability to address complex problems, artificial intelligence (AI) has increasingly … and latest discoveries of AI and machine learning technologies in the fields of source water …</t>
  </si>
  <si>
    <t>https://scholar.google.com/scholar?q=related:yZUvXipChyIJ:scholar.google.com/&amp;scioq=artificial+intelligence+accounting+finance&amp;hl=en&amp;as_sdt=2007&amp;as_ylo=2021&amp;as_yhi=2024</t>
  </si>
  <si>
    <t>R Dubey, DJ Bryde, YK Dwivedi, G Graham…</t>
  </si>
  <si>
    <t>Impact of artificial intelligence-driven big data analytics culture on agility and resilience in humanitarian supply chain: A practice-based view</t>
  </si>
  <si>
    <t>https://www.sciencedirect.com/science/article/pii/S0925527322002018</t>
  </si>
  <si>
    <t>https://scholar.google.com/scholar?cites=4874548096637583162&amp;as_sdt=2005&amp;sciodt=2007&amp;hl=en</t>
  </si>
  <si>
    <t>… This study attempts to understand the role of artificial intelligence-driven big data analytics … remain sceptical regarding the adoption of artificial intelligence-driven big data analytics …</t>
  </si>
  <si>
    <t>https://scholar.google.com/scholar?q=related:Or-j3KrfpUMJ:scholar.google.com/&amp;scioq=artificial+intelligence+accounting+finance&amp;hl=en&amp;as_sdt=2007&amp;as_ylo=2021&amp;as_yhi=2024</t>
  </si>
  <si>
    <t>MA Al-Sharafi, M Al-Emran, I Arpaci, NA Iahad…</t>
  </si>
  <si>
    <t>Generation Z use of artificial intelligence products and its impact on environmental sustainability: A cross-cultural comparison</t>
  </si>
  <si>
    <t>https://www.sciencedirect.com/science/article/pii/S0747563223000596</t>
  </si>
  <si>
    <t>https://scholar.google.com/scholar?cites=14884370008684054160&amp;as_sdt=2005&amp;sciodt=2007&amp;hl=en</t>
  </si>
  <si>
    <t>… Artificial intelligence (AI) products play a significant role in achieving environmental sustainability. These products can save various resources (eg, energy, water), achieve cost savings, …</t>
  </si>
  <si>
    <t>https://www.researchgate.net/profile/Ibrahim-Arpaci-2/publication/369589243_Generation_Z_use_of_artificial_intelligence_products_and_its_impact_on_environmental_sustainability_A_cross-cultural_comparison/links/642376b4a1b72772e431bd2a/Generation-Z-use-of-artificial-intelligence-products-and-its-impact-on-environmental-sustainability-A-cross-cultural-comparison.pdf</t>
  </si>
  <si>
    <t>https://scholar.google.com/scholar?q=related:kEYXgannj84J:scholar.google.com/&amp;scioq=artificial+intelligence+accounting+finance&amp;hl=en&amp;as_sdt=2007&amp;as_ylo=2021&amp;as_yhi=2024</t>
  </si>
  <si>
    <t>C Comito, C Pizzuti</t>
  </si>
  <si>
    <t>Artificial intelligence for forecasting and diagnosing COVID-19 pandemic: A focused review</t>
  </si>
  <si>
    <t>https://www.sciencedirect.com/science/article/pii/S0933365722000513</t>
  </si>
  <si>
    <t>https://scholar.google.com/scholar?cites=9261928575796220073&amp;as_sdt=2005&amp;sciodt=2007&amp;hl=en</t>
  </si>
  <si>
    <t>… spread, together with the evaluation of the effects of restrictive measures and lockdown, have produced several and promising research activities using artificial intelligence techniques. …</t>
  </si>
  <si>
    <t>https://www.ncbi.nlm.nih.gov/pmc/articles/PMC8958821/</t>
  </si>
  <si>
    <t>https://scholar.google.com/scholar?q=related:qZBfx_f6iIAJ:scholar.google.com/&amp;scioq=artificial+intelligence+accounting+finance&amp;hl=en&amp;as_sdt=2007&amp;as_ylo=2021&amp;as_yhi=2024</t>
  </si>
  <si>
    <t>H Siala, Y Wang</t>
  </si>
  <si>
    <t>SHIFTing artificial intelligence to be responsible in healthcare: A systematic review</t>
  </si>
  <si>
    <t>Social Science &amp;Medicine</t>
  </si>
  <si>
    <t>https://www.sciencedirect.com/science/article/pii/S0277953622000855</t>
  </si>
  <si>
    <t>https://scholar.google.com/scholar?cites=7127207113238516811&amp;as_sdt=2005&amp;sciodt=2007&amp;hl=en</t>
  </si>
  <si>
    <t>… A variety of ethical concerns about artificial intelligence (AI) implementation in healthcare have emerged as AI becomes increasingly applicable and technologically advanced. The last …</t>
  </si>
  <si>
    <t>https://scholar.google.com/scholar?q=related:SxQ4oRvt6GIJ:scholar.google.com/&amp;scioq=artificial+intelligence+accounting+finance&amp;hl=en&amp;as_sdt=2007&amp;as_ylo=2021&amp;as_yhi=2024</t>
  </si>
  <si>
    <t>F Martínez-Plumed, E Gómez…</t>
  </si>
  <si>
    <t>Futures of artificial intelligence through technology readiness levels</t>
  </si>
  <si>
    <t>Telematics and …</t>
  </si>
  <si>
    <t>https://www.sciencedirect.com/science/article/pii/S0736585320301842</t>
  </si>
  <si>
    <t>https://scholar.google.com/scholar?cites=3438814057108773232&amp;as_sdt=2005&amp;sciodt=2007&amp;hl=en</t>
  </si>
  <si>
    <t>… Artificial Intelligence (AI) offers the potential to transform our lives in radical ways. However, the main unanswered questions about this foreseen transformation are its depth, breadth …</t>
  </si>
  <si>
    <t>https://scholar.google.com/scholar?q=related:cJmWUiofuS8J:scholar.google.com/&amp;scioq=artificial+intelligence+accounting+finance&amp;hl=en&amp;as_sdt=2007&amp;as_ylo=2021&amp;as_yhi=2024</t>
  </si>
  <si>
    <t>KE Adikari, S Shrestha, DT Ratnayake…</t>
  </si>
  <si>
    <t>Evaluation of artificial intelligence models for flood and drought forecasting in arid and tropical regions</t>
  </si>
  <si>
    <t>… Modelling &amp;Software</t>
  </si>
  <si>
    <t>https://www.sciencedirect.com/science/article/pii/S1364815221001791</t>
  </si>
  <si>
    <t>https://scholar.google.com/scholar?cites=5838630361190374728&amp;as_sdt=2005&amp;sciodt=2007&amp;hl=en</t>
  </si>
  <si>
    <t>… With the advancement of computer science, Artificial Intelligence (AI) is being incorporated into many fields to increase prediction performance. Disaster management is one of the main …</t>
  </si>
  <si>
    <t>https://www.sciencedirect.com/science/article/am/pii/S1364815221001791</t>
  </si>
  <si>
    <t>https://scholar.google.com/scholar?q=related:SB2QDWH7BlEJ:scholar.google.com/&amp;scioq=artificial+intelligence+accounting+finance&amp;hl=en&amp;as_sdt=2007&amp;as_ylo=2021&amp;as_yhi=2024</t>
  </si>
  <si>
    <t>KKH Ng, CH Chen, CKM Lee, JR Jiao…</t>
  </si>
  <si>
    <t>A systematic literature review on intelligent automation: Aligning concepts from theory, practice, and future perspectives</t>
  </si>
  <si>
    <t>Advanced Engineering …</t>
  </si>
  <si>
    <t>https://www.sciencedirect.com/science/article/pii/S147403462100001X</t>
  </si>
  <si>
    <t>https://scholar.google.com/scholar?cites=5960092676599163245&amp;as_sdt=2005&amp;sciodt=2007&amp;hl=en</t>
  </si>
  <si>
    <t>… We found that the term “intelligent automation” in the current literature is ambiguous, which includes articles from the field of industrial automation, artificial intelligence in edge …</t>
  </si>
  <si>
    <t>https://www.cs.ucf.edu/~leavens/COP4910/lectures/paper-writing/hyperautomation-references/Ng-etal21.pdf</t>
  </si>
  <si>
    <t>https://scholar.google.com/scholar?q=related:bakZIbaAtlIJ:scholar.google.com/&amp;scioq=artificial+intelligence+accounting+finance&amp;hl=en&amp;as_sdt=2007&amp;as_ylo=2021&amp;as_yhi=2024</t>
  </si>
  <si>
    <t>A Moretto, F Caniato</t>
  </si>
  <si>
    <t>Can Supply Chain Finance help mitigate the financial disruption brought by Covid-19?</t>
  </si>
  <si>
    <t>Journal of Purchasing and Supply Management</t>
  </si>
  <si>
    <t>https://www.sciencedirect.com/science/article/pii/S1478409221000479</t>
  </si>
  <si>
    <t>https://scholar.google.com/scholar?cites=8552499456306064402&amp;as_sdt=2005&amp;sciodt=2007&amp;hl=en</t>
  </si>
  <si>
    <t>… artificial intelligence and in line with the platform ecosystem we discussed before, the SCF world could radically change. New financial … of default, and the accounting treatment of SCF …</t>
  </si>
  <si>
    <t>https://www.ncbi.nlm.nih.gov/pmc/articles/PMC8449338/</t>
  </si>
  <si>
    <t>https://scholar.google.com/scholar?q=related:EizYQvGUsHYJ:scholar.google.com/&amp;scioq=artificial+intelligence+accounting+finance&amp;hl=en&amp;as_sdt=2007&amp;as_ylo=2021&amp;as_yhi=2024</t>
  </si>
  <si>
    <t>D Mitchell, J Blanche, S Harper, T Lim, R Gupta, O Zaki…</t>
  </si>
  <si>
    <t>A review: Challenges and opportunities for artificial intelligence and robotics in the offshore wind sector</t>
  </si>
  <si>
    <t>https://www.sciencedirect.com/science/article/pii/S2666546822000088</t>
  </si>
  <si>
    <t>https://scholar.google.com/scholar?cites=5803712196138853162&amp;as_sdt=2005&amp;sciodt=2007&amp;hl=en</t>
  </si>
  <si>
    <t>The UK has set plans to increase offshore wind capacity from 22GW to 154GW by 2030. With such tremendous growth, the sector is now looking to Robotics and Artificial Intelligence (…</t>
  </si>
  <si>
    <t>https://scholar.google.com/scholar?q=related:KmN1NX7tilAJ:scholar.google.com/&amp;scioq=artificial+intelligence+accounting+finance&amp;hl=en&amp;as_sdt=2007&amp;as_ylo=2021&amp;as_yhi=2024</t>
  </si>
  <si>
    <t>L Andeobu, S Wibowo, S Grandhi</t>
  </si>
  <si>
    <t>Artificial intelligence applications for sustainable solid waste management practices in Australia: A systematic review</t>
  </si>
  <si>
    <t>https://www.sciencedirect.com/science/article/pii/S0048969722024822</t>
  </si>
  <si>
    <t>https://scholar.google.com/scholar?cites=10922319073214033985&amp;as_sdt=2005&amp;sciodt=2007&amp;hl=en</t>
  </si>
  <si>
    <t>… artificial intelligence (AI) in Australia. AI is a powerful technology that is increasingly gaining popularity and application in various fields. The adoption of AI techniques offers alternative …</t>
  </si>
  <si>
    <t>https://scholar.google.com/scholar?q=related:QXBlAlTfk5cJ:scholar.google.com/&amp;scioq=artificial+intelligence+accounting+finance&amp;hl=en&amp;as_sdt=2007&amp;as_ylo=2021&amp;as_yhi=2024</t>
  </si>
  <si>
    <t>H Apaydin, MT Sattari, K Falsafian, R Prasad</t>
  </si>
  <si>
    <t>Artificial intelligence modelling integrated with Singular Spectral analysis and Seasonal-Trend decomposition using Loess approaches for streamflow predictions</t>
  </si>
  <si>
    <t>Journal of Hydrology</t>
  </si>
  <si>
    <t>https://www.sciencedirect.com/science/article/pii/S0022169421005539</t>
  </si>
  <si>
    <t>https://scholar.google.com/scholar?cites=6535303098760552753&amp;as_sdt=2005&amp;sciodt=2007&amp;hl=en</t>
  </si>
  <si>
    <t>… In this paper, the estimation of monthly Nallihan River streamflow based on artificial intelligence models and the effect of pre-processing techniques on the estimates are studied. Due to …</t>
  </si>
  <si>
    <t>https://scholar.google.com/scholar?q=related:MeEh9YoPsloJ:scholar.google.com/&amp;scioq=artificial+intelligence+accounting+finance&amp;hl=en&amp;as_sdt=2007&amp;as_ylo=2021&amp;as_yhi=2024</t>
  </si>
  <si>
    <t>C Qian, N Mathur, NH Zakaria, R Arora, V Gupta…</t>
  </si>
  <si>
    <t>Understanding public opinions on social media for financial sentiment analysis using AI-based techniques</t>
  </si>
  <si>
    <t>Information Processing …</t>
  </si>
  <si>
    <t>https://www.sciencedirect.com/science/article/pii/S0306457322001996</t>
  </si>
  <si>
    <t>https://scholar.google.com/scholar?cites=7981789050495548460&amp;as_sdt=2005&amp;sciodt=2007&amp;hl=en</t>
  </si>
  <si>
    <t>… the financial markets by storm ever since its inception. Academia and industry are focussing on Artificial intelligence (… Thus, we have considered the emotions conveyed by accounts with …</t>
  </si>
  <si>
    <t>https://scholar.google.com/scholar?q=related:LLzjItoCxW4J:scholar.google.com/&amp;scioq=artificial+intelligence+accounting+finance&amp;hl=en&amp;as_sdt=2007&amp;as_ylo=2021&amp;as_yhi=2024</t>
  </si>
  <si>
    <t>D Fan, R Yu, S Fu, L Yue, C Wu, Z Shui, K Liu…</t>
  </si>
  <si>
    <t>Precise design and characteristics prediction of Ultra-High Performance Concrete (UHPC) based on artificial intelligence techniques</t>
  </si>
  <si>
    <t>Cement and Concrete …</t>
  </si>
  <si>
    <t>https://www.sciencedirect.com/science/article/pii/S0958946521002390</t>
  </si>
  <si>
    <t>https://scholar.google.com/scholar?cites=1737945399056229736&amp;as_sdt=2005&amp;sciodt=2007&amp;hl=en</t>
  </si>
  <si>
    <t>… Recently, with the rapid development of artificial intelligence (AI) techniques, there is a strong motivation to promote the intelligent development of the Ultra-High Performance Concrete (…</t>
  </si>
  <si>
    <t>https://scholar.google.com/scholar?q=related:aGXF5SFsHhgJ:scholar.google.com/&amp;scioq=artificial+intelligence+accounting+finance&amp;hl=en&amp;as_sdt=2007&amp;as_ylo=2021&amp;as_yhi=2024</t>
  </si>
  <si>
    <t>R Dobbe, TK Gilbert, Y Mintz</t>
  </si>
  <si>
    <t>Hard choices in artificial intelligence</t>
  </si>
  <si>
    <t>Artificial Intelligence</t>
  </si>
  <si>
    <t>https://www.sciencedirect.com/science/article/pii/S0004370221001065</t>
  </si>
  <si>
    <t>https://scholar.google.com/scholar?cites=15191811880968365044&amp;as_sdt=2005&amp;sciodt=2007&amp;hl=en</t>
  </si>
  <si>
    <t>… For example, the OECD Principles on Artificial Intelligence “promote artificial intelligence (AI) that is innovative and trustworthy and that respects human rights and democratic values,” …</t>
  </si>
  <si>
    <t>https://scholar.google.com/scholar?q=related:9KOtg2oo1NIJ:scholar.google.com/&amp;scioq=artificial+intelligence+accounting+finance&amp;hl=en&amp;as_sdt=2007&amp;as_ylo=2021&amp;as_yhi=2024</t>
  </si>
  <si>
    <t>P Mertala, J Fagerlund, O Calderon</t>
  </si>
  <si>
    <t>Finnish 5th and 6th grade students' pre-instructional conceptions of artificial intelligence (AI) and their implications for AI literacy education</t>
  </si>
  <si>
    <t>… and Education: Artificial Intelligence</t>
  </si>
  <si>
    <t>https://www.sciencedirect.com/science/article/pii/S2666920X22000509</t>
  </si>
  <si>
    <t>https://scholar.google.com/scholar?cites=17464180142253028596&amp;as_sdt=2005&amp;sciodt=2007&amp;hl=en</t>
  </si>
  <si>
    <t>… Describe what you think artificial intelligence means. Provides information about how … Describe where you think artificial intelligence is or what it is used for. Provides information about …</t>
  </si>
  <si>
    <t>https://scholar.google.com/scholar?q=related:9DRsaE87XfIJ:scholar.google.com/&amp;scioq=artificial+intelligence+accounting+finance&amp;hl=en&amp;as_sdt=2007&amp;as_ylo=2021&amp;as_yhi=2024</t>
  </si>
  <si>
    <t>H Xi, X Wu, X Chen, P Sha</t>
  </si>
  <si>
    <t>Artificial intelligent based energy scheduling of steel mill gas utilization system towards carbon neutrality</t>
  </si>
  <si>
    <t>https://www.sciencedirect.com/science/article/pii/S0306261921005237</t>
  </si>
  <si>
    <t>https://scholar.google.com/scholar?cites=5118888632883301334&amp;as_sdt=2005&amp;sciodt=2007&amp;hl=en</t>
  </si>
  <si>
    <t>… To this end, this paper proposes an artificial intelligent based optimal scheduling for steel mill gases utilization system to unlock the mutual benefits among multiple devices through …</t>
  </si>
  <si>
    <t>https://scholar.google.com/scholar?q=related:1kvLLxfyCUcJ:scholar.google.com/&amp;scioq=artificial+intelligence+accounting+finance&amp;hl=en&amp;as_sdt=2007&amp;as_ylo=2021&amp;as_yhi=2024</t>
  </si>
  <si>
    <t>R Ahmed, S Mahadzir, NEM Rozali, K Biswas…</t>
  </si>
  <si>
    <t>Artificial intelligence techniques in refrigeration system modelling and optimization: A multi-disciplinary review</t>
  </si>
  <si>
    <t>Sustainable Energy …</t>
  </si>
  <si>
    <t>https://www.sciencedirect.com/science/article/pii/S2213138821004999</t>
  </si>
  <si>
    <t>https://scholar.google.com/scholar?cites=215322011370185846&amp;as_sdt=2005&amp;sciodt=2007&amp;hl=en</t>
  </si>
  <si>
    <t>Refrigeration systems currently utilize 17% of total electric energy, and this consumption is expected to increase by more than 30% by 2050. Moreover, these systems significantly …</t>
  </si>
  <si>
    <t>https://scholar.google.com/scholar?q=related:duQKgDr6_AIJ:scholar.google.com/&amp;scioq=artificial+intelligence+accounting+finance&amp;hl=en&amp;as_sdt=2007&amp;as_ylo=2021&amp;as_yhi=2024</t>
  </si>
  <si>
    <t>M Mozaffar, S Liao, X Xie, S Saha, C Park, J Cao…</t>
  </si>
  <si>
    <t>Mechanistic artificial intelligence (mechanistic-AI) for modeling, design, and control of advanced manufacturing processes: Current state and perspectives</t>
  </si>
  <si>
    <t>Journal of Materials …</t>
  </si>
  <si>
    <t>https://www.sciencedirect.com/science/article/pii/S0924013621004453</t>
  </si>
  <si>
    <t>https://scholar.google.com/scholar?cites=13864146191861023556&amp;as_sdt=2005&amp;sciodt=2007&amp;hl=en</t>
  </si>
  <si>
    <t>… keywords: [artificial intelligence, or neural network, or machine learning, or supervised … in manufacturing plants can have devastating financial and safety consequences. Therefore, …</t>
  </si>
  <si>
    <t>https://www.sciencedirect.com/science/article/am/pii/S0924013621004453</t>
  </si>
  <si>
    <t>https://scholar.google.com/scholar?q=related:RAP2j4FXZ8AJ:scholar.google.com/&amp;scioq=artificial+intelligence+accounting+finance&amp;hl=en&amp;as_sdt=2007&amp;as_ylo=2021&amp;as_yhi=2024</t>
  </si>
  <si>
    <t>IT Sanusi, SA Olaleye, SS Oyelere, RA Dixon</t>
  </si>
  <si>
    <t>Investigating learners' competencies for artificial intelligence education in an African K-12 setting</t>
  </si>
  <si>
    <t>Computers and Education …</t>
  </si>
  <si>
    <t>https://www.sciencedirect.com/science/article/pii/S2666557322000118</t>
  </si>
  <si>
    <t>https://scholar.google.com/scholar?cites=17003347362985185700&amp;as_sdt=2005&amp;sciodt=2007&amp;hl=en</t>
  </si>
  <si>
    <t>… The VAF accounts for 11%. The result established the mediating effect on the relationship of cognition competence and artificial intelligence contents based on the relationship's …</t>
  </si>
  <si>
    <t>https://scholar.google.com/scholar?q=related:pJFOy1YG-OsJ:scholar.google.com/&amp;scioq=artificial+intelligence+accounting+finance&amp;hl=en&amp;as_sdt=2007&amp;as_ylo=2021&amp;as_yhi=2024</t>
  </si>
  <si>
    <t>H Alboqami</t>
  </si>
  <si>
    <t>Trust me, I'm an influencer!-Causal recipes for customer trust in artificial intelligence influencers in the retail industry</t>
  </si>
  <si>
    <t>Journal of Retailing and Consumer Services</t>
  </si>
  <si>
    <t>https://www.sciencedirect.com/science/article/pii/S0969698922003356</t>
  </si>
  <si>
    <t>https://scholar.google.com/scholar?cites=16356772993688815156&amp;as_sdt=2005&amp;sciodt=2007&amp;hl=en</t>
  </si>
  <si>
    <t>… Prior examinations of relationship development and the leverage of trust among artificial intelligence (AI) influencers and followers have been few. This study employed complexity …</t>
  </si>
  <si>
    <t>https://scholar.google.com/scholar?q=related:NEaGOGDu_uIJ:scholar.google.com/&amp;scioq=artificial+intelligence+accounting+finance&amp;hl=en&amp;as_sdt=2007&amp;as_ylo=2021&amp;as_yhi=2024</t>
  </si>
  <si>
    <t>W Rodgers, F Yeung, C Odindo, WY Degbey</t>
  </si>
  <si>
    <t>Artificial intelligence-driven music biometrics influencing customers' retail buying behavior</t>
  </si>
  <si>
    <t>https://www.sciencedirect.com/science/article/pii/S0148296320308687</t>
  </si>
  <si>
    <t>https://scholar.google.com/scholar?cites=3969886182543913439&amp;as_sdt=2005&amp;sciodt=2007&amp;hl=en</t>
  </si>
  <si>
    <t>… This study examines the digital transformation effects of artificial intelligence (AI)-based facial and music biometrics on customers’ cognitive and emotional states, and how these effects …</t>
  </si>
  <si>
    <t>https://scholar.google.com/scholar?q=related:3_FCHXPeFzcJ:scholar.google.com/&amp;scioq=artificial+intelligence+accounting+finance&amp;hl=en&amp;as_sdt=2007&amp;as_ylo=2021&amp;as_yhi=2024</t>
  </si>
  <si>
    <t>MI Merhi</t>
  </si>
  <si>
    <t>An evaluation of the critical success factors impacting artificial intelligence implementation</t>
  </si>
  <si>
    <t>https://www.sciencedirect.com/science/article/pii/S0268401222000792</t>
  </si>
  <si>
    <t>https://scholar.google.com/scholar?cites=15777800095637204238&amp;as_sdt=2005&amp;sciodt=2007&amp;hl=en</t>
  </si>
  <si>
    <t>… Therefore, organizations need to assess their financial standing because the high cost of AI … Governing artificial intelligence: Ethical, legal and technical opportunities and challenges. …</t>
  </si>
  <si>
    <t>https://scholar.google.com/scholar?q=related:Dm2UtZcB9toJ:scholar.google.com/&amp;scioq=artificial+intelligence+accounting+finance&amp;hl=en&amp;as_sdt=2007&amp;as_ylo=2021&amp;as_yhi=2024</t>
  </si>
  <si>
    <t>CH Hoffmann</t>
  </si>
  <si>
    <t>Is AI intelligent? An assessment of artificial intelligence, 70 years after Turing</t>
  </si>
  <si>
    <t>https://www.sciencedirect.com/science/article/pii/S0160791X22000343</t>
  </si>
  <si>
    <t>https://scholar.google.com/scholar?cites=1340754141622040521&amp;as_sdt=2005&amp;sciodt=2007&amp;hl=en</t>
  </si>
  <si>
    <t>… stand today with regards to assessing intelligence in Artificial Intelligence (AI) systems? … intelligence in AI is, and by comparing our answers to the latter to animal and human intelligence…</t>
  </si>
  <si>
    <t>https://scholar.google.com/scholar?q=related:yfeDxslQmxIJ:scholar.google.com/&amp;scioq=artificial+intelligence+accounting+finance&amp;hl=en&amp;as_sdt=2007&amp;as_ylo=2021&amp;as_yhi=2024</t>
  </si>
  <si>
    <t>X Chen, X Wu, KY Lee</t>
  </si>
  <si>
    <t>The mutual benefits of renewables and carbon capture: Achieved by an artificial intelligent scheduling strategy</t>
  </si>
  <si>
    <t>Energy Conversion and Management</t>
  </si>
  <si>
    <t>https://www.sciencedirect.com/science/article/pii/S0196890421000339</t>
  </si>
  <si>
    <t>https://scholar.google.com/scholar?cites=946776307721136279&amp;as_sdt=2005&amp;sciodt=2007&amp;hl=en</t>
  </si>
  <si>
    <t>… To this end, this paper proposes an artificial intelligence … An artificial intelligent deep belief neural network is used to … This paper points out a new way of using artificial intelligent …</t>
  </si>
  <si>
    <t>https://scholar.google.com/scholar?q=related:l2h5HwmgIw0J:scholar.google.com/&amp;scioq=artificial+intelligence+accounting+finance&amp;hl=en&amp;as_sdt=2007&amp;as_ylo=2021&amp;as_yhi=2024</t>
  </si>
  <si>
    <t>RSK Vijayan, J Kihlberg, JB Cross, V Poongavanam</t>
  </si>
  <si>
    <t>Enhancing preclinical drug discovery with artificial intelligence</t>
  </si>
  <si>
    <t>Drug discovery today</t>
  </si>
  <si>
    <t>https://www.sciencedirect.com/science/article/pii/S1359644621005043</t>
  </si>
  <si>
    <t>https://scholar.google.com/scholar?cites=2083659128243217156&amp;as_sdt=2005&amp;sciodt=2007&amp;hl=en</t>
  </si>
  <si>
    <t>Artificial intelligence (AI) is becoming an integral part of drug discovery. It has the potential to deliver across the drug discovery and development value chain, starting from target …</t>
  </si>
  <si>
    <t>https://scholar.google.com/scholar?q=related:BOPv---k6hwJ:scholar.google.com/&amp;scioq=artificial+intelligence+accounting+finance&amp;hl=en&amp;as_sdt=2007&amp;as_ylo=2021&amp;as_yhi=2024</t>
  </si>
  <si>
    <t>SC Jong, DEL Ong, E Oh</t>
  </si>
  <si>
    <t>State-of-the-art review of geotechnical-driven artificial intelligence techniques in underground soil-structure interaction</t>
  </si>
  <si>
    <t>Tunnelling and Underground Space Technology</t>
  </si>
  <si>
    <t>https://www.sciencedirect.com/science/article/pii/S0886779821001371</t>
  </si>
  <si>
    <t>https://scholar.google.com/scholar?cites=9279738654144219786&amp;as_sdt=2005&amp;sciodt=2007&amp;hl=en</t>
  </si>
  <si>
    <t>… This results in the emergence of Artificial Intelligence (AI) techniques to solve complex engineering problems. This is achieved by learning patterns of data inputs and outputs presented …</t>
  </si>
  <si>
    <t>https://scholar.google.com/scholar?q=related:ikq6yCNByIAJ:scholar.google.com/&amp;scioq=artificial+intelligence+accounting+finance&amp;hl=en&amp;as_sdt=2007&amp;as_ylo=2021&amp;as_yhi=2024</t>
  </si>
  <si>
    <t>S Rusthollkarhu, S Toukola, L Aarikka-Stenroos…</t>
  </si>
  <si>
    <t>Managing B2B customer journeys in digital era: Four management activities with artificial intelligence-empowered tools</t>
  </si>
  <si>
    <t>https://www.sciencedirect.com/science/article/pii/S0019850122000888</t>
  </si>
  <si>
    <t>https://scholar.google.com/scholar?cites=4982614575981151267&amp;as_sdt=2005&amp;sciodt=2007&amp;hl=en</t>
  </si>
  <si>
    <t>… We then define AI as follows: Artificial intelligence is a term for computational agents equipped with properties that enable them to interact with their surroundings and, based on …</t>
  </si>
  <si>
    <t>https://scholar.google.com/scholar?q=related:I0QKzo7NJUUJ:scholar.google.com/&amp;scioq=artificial+intelligence+accounting+finance&amp;hl=en&amp;as_sdt=2007&amp;as_ylo=2021&amp;as_yhi=2024</t>
  </si>
  <si>
    <t>L Li, Y Gao, DZ Ning, ZM Yuan</t>
  </si>
  <si>
    <t>Development of a constraint non-causal wave energy control algorithm based on artificial intelligence</t>
  </si>
  <si>
    <t>Renewable and Sustainable Energy …</t>
  </si>
  <si>
    <t>https://www.sciencedirect.com/science/article/pii/S1364032120308042</t>
  </si>
  <si>
    <t>https://scholar.google.com/scholar?cites=1105596943844222204&amp;as_sdt=2005&amp;sciodt=2007&amp;hl=en</t>
  </si>
  <si>
    <t>… The present work tackles non-causality through online forecasting of future wave force using artificial intelligence technique. The past free surface elevation is used to forecast the …</t>
  </si>
  <si>
    <t>https://strathprints.strath.ac.uk/74653/1/Li_etal_RSER_2020_Development_of_a_constraint_non_causal_wave_energy_control_algorithm_based_on_artificial_intelligence.pdf</t>
  </si>
  <si>
    <t>https://scholar.google.com/scholar?q=related:_KSXDpDeVw8J:scholar.google.com/&amp;scioq=artificial+intelligence+accounting+finance&amp;hl=en&amp;as_sdt=2007&amp;as_ylo=2021&amp;as_yhi=2024</t>
  </si>
  <si>
    <t>J Wieme, K Mollazade, I Malounas, M Zude-Sasse…</t>
  </si>
  <si>
    <t>Application of hyperspectral imaging systems and artificial intelligence for quality assessment of fruit, vegetables and mushrooms: A review</t>
  </si>
  <si>
    <t>biosystems …</t>
  </si>
  <si>
    <t>https://www.sciencedirect.com/science/article/pii/S1537511022001751</t>
  </si>
  <si>
    <t>https://scholar.google.com/scholar?cites=9282389396516312709&amp;as_sdt=2005&amp;sciodt=2007&amp;hl=en</t>
  </si>
  <si>
    <t>… and potential use of artificial intelligence and its subdomains, machine learning and deep … solutions for an improved integration of artificial intelligence and the transfer of knowledge …</t>
  </si>
  <si>
    <t>https://scholar.google.com/scholar?q=related:hRY11vmr0YAJ:scholar.google.com/&amp;scioq=artificial+intelligence+accounting+finance&amp;hl=en&amp;as_sdt=2007&amp;as_ylo=2021&amp;as_yhi=2024</t>
  </si>
  <si>
    <t>H Singh, D Ramya, R Saravanakumar, N Sateesh…</t>
  </si>
  <si>
    <t>Artificial intelligence based quality of transmission predictive model for cognitive optical networks</t>
  </si>
  <si>
    <t>Optik</t>
  </si>
  <si>
    <t>https://www.sciencedirect.com/science/article/pii/S0030402622001917</t>
  </si>
  <si>
    <t>https://scholar.google.com/scholar?cites=10232385068907651949&amp;as_sdt=2005&amp;sciodt=2007&amp;hl=en</t>
  </si>
  <si>
    <t>… Recently, artificial intelligence (AI) techniques pose new opportunities for resolving these issues and machine learning (ML) algorithms offer better performance over the analytical …</t>
  </si>
  <si>
    <t>https://scholar.google.com/scholar?q=related:bWNAtQG8AI4J:scholar.google.com/&amp;scioq=artificial+intelligence+accounting+finance&amp;hl=en&amp;as_sdt=2007&amp;as_ylo=2021&amp;as_yhi=2024</t>
  </si>
  <si>
    <t>O Samuel, N Javaid, TA Alghamdi, N Kumar</t>
  </si>
  <si>
    <t>Towards sustainable smart cities: A secure and scalable trading system for residential homes using blockchain and artificial intelligence</t>
  </si>
  <si>
    <t>Sustainable Cities and …</t>
  </si>
  <si>
    <t>https://www.sciencedirect.com/science/article/pii/S2210670721006454</t>
  </si>
  <si>
    <t>https://scholar.google.com/scholar?cites=1146937174207095579&amp;as_sdt=2005&amp;sciodt=2007&amp;hl=en</t>
  </si>
  <si>
    <t>This paper proposes a secure blockchain based energy trading system for residential homes. In the system, a new proof-of-computational closeness (PoCC) consensus protocol is …</t>
  </si>
  <si>
    <t>https://www.researchgate.net/profile/Nadeem-Javaid/publication/354673642_Towards_Sustainable_Smart_Cities_A_Secure_and_Scalable_Trading_System_for_Residential_Homes_using_Blockchain_and_Artificial_Intelligence/links/614580003c6cb31069772db7/Towards-Sustainable-Smart-Cities-A-Secure-and-Scalable-Trading-System-for-Residential-Homes-using-Blockchain-and-Artificial-Intelligence.pdf</t>
  </si>
  <si>
    <t>https://scholar.google.com/scholar?q=related:G-NNgEi96g8J:scholar.google.com/&amp;scioq=artificial+intelligence+accounting+finance&amp;hl=en&amp;as_sdt=2007&amp;as_ylo=2021&amp;as_yhi=2024</t>
  </si>
  <si>
    <t>HS Nguyen, DKN Ho, NN Nguyen, HM Tran…</t>
  </si>
  <si>
    <t>Predicting EGFR mutation status in non–small cell lung cancer using artificial intelligence: a systematic review and meta-analysis</t>
  </si>
  <si>
    <t>Academic …</t>
  </si>
  <si>
    <t>https://www.sciencedirect.com/science/article/pii/S1076633223001794</t>
  </si>
  <si>
    <t>https://scholar.google.com/scholar?cites=2154599324618401480&amp;as_sdt=2005&amp;sciodt=2007&amp;hl=en</t>
  </si>
  <si>
    <t>… Recent advancements in artificial intelligence (AI) render a substantial promise for epidermal growth factor receptor (EGFR) mutation status prediction in non–small cell lung cancer (…</t>
  </si>
  <si>
    <t>https://scholar.google.com/scholar?q=related:yCYtkaus5h0J:scholar.google.com/&amp;scioq=artificial+intelligence+accounting+finance&amp;hl=en&amp;as_sdt=2007&amp;as_ylo=2021&amp;as_yhi=2024</t>
  </si>
  <si>
    <t>J Roy, S Saha</t>
  </si>
  <si>
    <t>Integration of artificial intelligence with meta classifiers for the gully erosion susceptibility assessment in Hinglo river basin, Eastern India</t>
  </si>
  <si>
    <t>Advances in Space Research</t>
  </si>
  <si>
    <t>https://www.sciencedirect.com/science/article/pii/S0273117720307249</t>
  </si>
  <si>
    <t>https://scholar.google.com/scholar?cites=10358919699701812854&amp;as_sdt=2005&amp;sciodt=2007&amp;hl=en</t>
  </si>
  <si>
    <t>… The main aim of this study is to evaluate the gully erosion susceptibility coupling the artificial intelligence and machine learning ensemble approaches. In the present study, the …</t>
  </si>
  <si>
    <t>https://scholar.google.com/scholar?q=related:ds6FPZVGwo8J:scholar.google.com/&amp;scioq=artificial+intelligence+accounting+finance&amp;hl=en&amp;as_sdt=2007&amp;as_ylo=2021&amp;as_yhi=2024</t>
  </si>
  <si>
    <t>X Zhao, CKE Ang, UR Acharya, KH Cheong</t>
  </si>
  <si>
    <t>Application of Artificial Intelligence techniques for the detection of Alzheimer's disease using structural MRI images</t>
  </si>
  <si>
    <t>… and Biomedical Engineering</t>
  </si>
  <si>
    <t>https://www.sciencedirect.com/science/article/pii/S0208521621000127</t>
  </si>
  <si>
    <t>https://scholar.google.com/scholar?cites=13699304117467794692&amp;as_sdt=2005&amp;sciodt=2007&amp;hl=en</t>
  </si>
  <si>
    <t>… In order to achieve accurate and timely diagnosis, and for detection of AD in its early stages, numerous Artificial Intelligence (AI) based Computer-aided Diagnostic (CAD) approaches …</t>
  </si>
  <si>
    <t>https://scholar.google.com/scholar?q=related:BM22R4O0Hb4J:scholar.google.com/&amp;scioq=artificial+intelligence+accounting+finance&amp;hl=en&amp;as_sdt=2007&amp;as_ylo=2021&amp;as_yhi=2024</t>
  </si>
  <si>
    <t>N Serov, V Vinogradov</t>
  </si>
  <si>
    <t>Artificial intelligence to bring nanomedicine to life</t>
  </si>
  <si>
    <t>Advanced Drug Delivery Reviews</t>
  </si>
  <si>
    <t>https://www.sciencedirect.com/science/article/pii/S0169409X22000849</t>
  </si>
  <si>
    <t>https://scholar.google.com/scholar?cites=14335456367159278891&amp;as_sdt=2005&amp;sciodt=2007&amp;hl=en</t>
  </si>
  <si>
    <t>… , artificial intelligence (AI) technology, and machine learning (ML) approaches, which is referred to as The Fourth Paradigm of scientific research. Therefore, an integration of these …</t>
  </si>
  <si>
    <t>https://scholar.google.com/scholar?q=related:K_2jCZ3F8cYJ:scholar.google.com/&amp;scioq=artificial+intelligence+accounting+finance&amp;hl=en&amp;as_sdt=2007&amp;as_ylo=2021&amp;as_yhi=2024</t>
  </si>
  <si>
    <t>TA Ahanger, A Aljumah, M Atiquzzaman</t>
  </si>
  <si>
    <t>State-of-the-art survey of artificial intelligent techniques for IoT security</t>
  </si>
  <si>
    <t>Computer Networks</t>
  </si>
  <si>
    <t>https://www.sciencedirect.com/science/article/pii/S138912862200007X</t>
  </si>
  <si>
    <t>https://scholar.google.com/scholar?cites=497225136173192498&amp;as_sdt=2005&amp;sciodt=2007&amp;hl=en</t>
  </si>
  <si>
    <t>… In comparison, we concentrate exclusively on the emerging IoT vulnerabilities and related Artificial Techniques in the current research. This paper initializes the detailed categorization …</t>
  </si>
  <si>
    <t>https://scholar.google.com/scholar?q=related:MpX_fqB_5gYJ:scholar.google.com/&amp;scioq=artificial+intelligence+accounting+finance&amp;hl=en&amp;as_sdt=2007&amp;as_ylo=2021&amp;as_yhi=2024</t>
  </si>
  <si>
    <t>N Abd Aziz, NAA Adnan, D Abd Wahab…</t>
  </si>
  <si>
    <t>Component design optimisation based on artificial intelligence in support of additive manufacturing repair and restoration: Current status and future outlook for …</t>
  </si>
  <si>
    <t>https://www.sciencedirect.com/science/article/pii/S0959652621006211</t>
  </si>
  <si>
    <t>https://scholar.google.com/scholar?cites=9330512471939561695&amp;as_sdt=2005&amp;sciodt=2007&amp;hl=en</t>
  </si>
  <si>
    <t>… A comprehensive review on the application of artificial intelligence based approaches for design optimisation to support repair and restoration using additive manufacturing. …</t>
  </si>
  <si>
    <t>https://scholar.google.com/scholar?q=related:3zhPdqijfIEJ:scholar.google.com/&amp;scioq=artificial+intelligence+accounting+finance&amp;hl=en&amp;as_sdt=2007&amp;as_ylo=2021&amp;as_yhi=2024</t>
  </si>
  <si>
    <t>T Tiyasha, TM Tung, SK Bhagat, ML Tan…</t>
  </si>
  <si>
    <t>Functionalization of remote sensing and on-site data for simulating surface water dissolved oxygen: Development of hybrid tree-based artificial intelligence models</t>
  </si>
  <si>
    <t>Marine pollution …</t>
  </si>
  <si>
    <t>https://www.sciencedirect.com/science/article/pii/S0025326X21006731</t>
  </si>
  <si>
    <t>https://scholar.google.com/scholar?cites=11956380667796491211&amp;as_sdt=2005&amp;sciodt=2007&amp;hl=en</t>
  </si>
  <si>
    <t>… WQ monitoring using advanced techniques such as artificial intelligence (AI) and remote sensing can help in the taking appropriate measures to mitigate the harmful effects of water …</t>
  </si>
  <si>
    <t>https://www.sciencedirect.com/science/article/am/pii/S0025326X21006731</t>
  </si>
  <si>
    <t>https://scholar.google.com/scholar?q=related:y4tbp96Y7aUJ:scholar.google.com/&amp;scioq=artificial+intelligence+accounting+finance&amp;hl=en&amp;as_sdt=2007&amp;as_ylo=2021&amp;as_yhi=2024</t>
  </si>
  <si>
    <t>M Subramaniyan, A Skoogh, J Bokrantz…</t>
  </si>
  <si>
    <t>Artificial intelligence for throughput bottleneck analysis–State-of-the-art and future directions</t>
  </si>
  <si>
    <t>Journal of Manufacturing …</t>
  </si>
  <si>
    <t>https://www.sciencedirect.com/science/article/pii/S0278612521001588</t>
  </si>
  <si>
    <t>https://scholar.google.com/scholar?cites=8034606829295305806&amp;as_sdt=2005&amp;sciodt=2007&amp;hl=en</t>
  </si>
  <si>
    <t>… As the focus of this paper is AI for throughput bottlenecks, the term artificial intelligence is used. However, a myriad of terminologies is used in academic research to describe the term AI. …</t>
  </si>
  <si>
    <t>https://scholar.google.com/scholar?q=related:TgQTkleogG8J:scholar.google.com/&amp;scioq=artificial+intelligence+accounting+finance&amp;hl=en&amp;as_sdt=2007&amp;as_ylo=2021&amp;as_yhi=2024</t>
  </si>
  <si>
    <t>CVL Pennington, R Bossu, F Ofli, M Imran…</t>
  </si>
  <si>
    <t>A near-real-time global landslide incident reporting tool demonstrator using social media and artificial intelligence</t>
  </si>
  <si>
    <t>https://www.sciencedirect.com/science/article/pii/S2212420922003089</t>
  </si>
  <si>
    <t>https://scholar.google.com/scholar?cites=8946083304570442634&amp;as_sdt=2005&amp;sciodt=2007&amp;hl=en</t>
  </si>
  <si>
    <t>… This paper demonstrates the potential application of artificial intelligence for landslide recognition in images harvested from social media. In this study, we aimed to develop a model that …</t>
  </si>
  <si>
    <t>https://scholar.google.com/scholar?q=related:ilP5-13fJnwJ:scholar.google.com/&amp;scioq=artificial+intelligence+accounting+finance&amp;hl=en&amp;as_sdt=2007&amp;as_ylo=2021&amp;as_yhi=2024</t>
  </si>
  <si>
    <t>M Alhasan, M Hasaneen</t>
  </si>
  <si>
    <t>Digital imaging, technologies and artificial intelligence applications during COVID-19 pandemic</t>
  </si>
  <si>
    <t>Computerized Medical Imaging and Graphics</t>
  </si>
  <si>
    <t>https://www.sciencedirect.com/science/article/pii/S0895611121000823</t>
  </si>
  <si>
    <t>https://scholar.google.com/scholar?cites=14039354002573279618&amp;as_sdt=2005&amp;sciodt=2007&amp;hl=en</t>
  </si>
  <si>
    <t>… This study aims to explore the trends of modern healthcare technologies and Artificial Intelligence (AI) … , drawbacks, and challenges of artificial intelligence during COVID-19 pandemic. …</t>
  </si>
  <si>
    <t>https://www.ncbi.nlm.nih.gov/pmc/articles/PMC8123377/</t>
  </si>
  <si>
    <t>https://scholar.google.com/scholar?q=related:gsFW5xTO1cIJ:scholar.google.com/&amp;scioq=artificial+intelligence+accounting+finance&amp;hl=en&amp;as_sdt=2007&amp;as_ylo=2021&amp;as_yhi=2024</t>
  </si>
  <si>
    <t>G Standoli, GP Salachoris, MG Masciotta…</t>
  </si>
  <si>
    <t>Modal-based FE model updating via genetic algorithms: Exploiting artificial intelligence to build realistic numerical models of historical structures</t>
  </si>
  <si>
    <t>https://www.sciencedirect.com/science/article/pii/S0950061821021516</t>
  </si>
  <si>
    <t>https://scholar.google.com/scholar?cites=13012468688592174263&amp;as_sdt=2005&amp;sciodt=2007&amp;hl=en</t>
  </si>
  <si>
    <t>… Without artificial intelligence, such a detailed study would not be possible. … The authors declare that they have no known competing financial interests or personal relationships that could …</t>
  </si>
  <si>
    <t>https://scholar.google.com/scholar?q=related:t_xtSlSTlbQJ:scholar.google.com/&amp;scioq=artificial+intelligence+accounting+finance&amp;hl=en&amp;as_sdt=2007&amp;as_ylo=2021&amp;as_yhi=2024</t>
  </si>
  <si>
    <t>P Eachempati, PR Srivastava, A Kumar, KH Tan…</t>
  </si>
  <si>
    <t>Validating the impact of accounting disclosures on stock market: A deep neural network approach</t>
  </si>
  <si>
    <t>https://www.sciencedirect.com/science/article/pii/S0040162521003358</t>
  </si>
  <si>
    <t>https://scholar.google.com/scholar?cites=13447755986062327043&amp;as_sdt=2005&amp;sciodt=2007&amp;hl=en</t>
  </si>
  <si>
    <t>… from financial data, and our study focuses on strategies available to the managers to suitably tone and tune linguistic content to improve investor sentiment in a given context of financial …</t>
  </si>
  <si>
    <t>https://www.sciencedirect.com/science/article/am/pii/S0040162521003358</t>
  </si>
  <si>
    <t>https://scholar.google.com/scholar?q=related:A71g79EGoLoJ:scholar.google.com/&amp;scioq=artificial+intelligence+accounting+finance&amp;hl=en&amp;as_sdt=2007&amp;as_ylo=2021&amp;as_yhi=2024</t>
  </si>
  <si>
    <t>K Aas, M Jullum, A Løland</t>
  </si>
  <si>
    <t>Explaining individual predictions when features are dependent: More accurate approximations to Shapley values</t>
  </si>
  <si>
    <t>https://www.sciencedirect.com/science/article/pii/S0004370221000539</t>
  </si>
  <si>
    <t>https://scholar.google.com/scholar?cites=5141617846146339530&amp;as_sdt=2005&amp;sciodt=2007&amp;hl=en</t>
  </si>
  <si>
    <t>… Section 3 contains the main contribution of the paper, that is the proposed approaches for accounting for the dependence, while Section 4 gives the results from several experiments …</t>
  </si>
  <si>
    <t>https://scholar.google.com/scholar?q=related:ypJcijCyWkcJ:scholar.google.com/&amp;scioq=artificial+intelligence+accounting+finance&amp;hl=en&amp;as_sdt=2007&amp;as_ylo=2021&amp;as_yhi=2024</t>
  </si>
  <si>
    <t>AS Rajawat, R Rawat, K Barhanpurkar…</t>
  </si>
  <si>
    <t>Robotic process automation with increasing productivity and improving product quality using artificial intelligence and machine learning</t>
  </si>
  <si>
    <t>Artificial Intelligence for …</t>
  </si>
  <si>
    <t>https://www.sciencedirect.com/science/article/pii/B9780323854986000071</t>
  </si>
  <si>
    <t>https://scholar.google.com/scholar?cites=2330215269101155408&amp;as_sdt=2005&amp;sciodt=2007&amp;hl=en</t>
  </si>
  <si>
    <t>… The growth in artificial intelligence (AI) and robotics has contributed to expanded speculation on artificial intellectuals and startups, more prominent journal coverage about how this …</t>
  </si>
  <si>
    <t>https://www.researchgate.net/profile/Kanishk-Barhanpurkar/publication/352754059_Robotic_process_automation_with_increasing_productivity_and_improving_product_quality_using_artificial_intelligence_and_machine_learning/links/6115c705169a1a0103f94802/Robotic-process-automation-with-increasing-productivity-and-improving-product-quality-using-artificial-intelligence-and-machine-learning.pdf</t>
  </si>
  <si>
    <t>https://scholar.google.com/scholar?q=related:UDT39HCWViAJ:scholar.google.com/&amp;scioq=artificial+intelligence+accounting+finance&amp;hl=en&amp;as_sdt=2007&amp;as_ylo=2021&amp;as_yhi=2024</t>
  </si>
  <si>
    <t>F Alkaraan, K Albitar, K Hussainey…</t>
  </si>
  <si>
    <t>Corporate transformation toward Industry 4.0 and financial performance: The influence of environmental, social, and governance (ESG)</t>
  </si>
  <si>
    <t>https://www.sciencedirect.com/science/article/pii/S0040162521008544</t>
  </si>
  <si>
    <t>https://scholar.google.com/scholar?cites=883126906902755536&amp;as_sdt=2005&amp;sciodt=2007&amp;hl=en</t>
  </si>
  <si>
    <t>… “Advanced materials and electric and hybrid technologies will be as crucial to our success as artificial intelligence and digitalisation” (Chairman's statement, Rolls Royce Company, p.4). …</t>
  </si>
  <si>
    <t>https://researchportal.port.ac.uk/files/49220858/Corporate_transformation_AAM.pdf</t>
  </si>
  <si>
    <t>https://scholar.google.com/scholar?q=related:0DiHKT5_QQwJ:scholar.google.com/&amp;scioq=artificial+intelligence+accounting+finance&amp;hl=en&amp;as_sdt=2007&amp;as_ylo=2021&amp;as_yhi=2024</t>
  </si>
  <si>
    <t>P Chhajer, M Shah, A Kshirsagar</t>
  </si>
  <si>
    <t>The applications of artificial neural networks, support vector machines, and long–short term memory for stock market prediction</t>
  </si>
  <si>
    <t>Decision Analytics Journal</t>
  </si>
  <si>
    <t>https://www.sciencedirect.com/science/article/pii/S2772662221000102</t>
  </si>
  <si>
    <t>https://scholar.google.com/scholar?cites=3288252337494133454&amp;as_sdt=2005&amp;sciodt=2007&amp;hl=en</t>
  </si>
  <si>
    <t>… artificial intelligence and machine learning as predictive analytics tools in the stock market. We discuss the strengths and weaknesses of machine learning … in the finance sector followed …</t>
  </si>
  <si>
    <t>https://scholar.google.com/scholar?q=related:zoovPBQ4oi0J:scholar.google.com/&amp;scioq=artificial+intelligence+accounting+finance&amp;hl=en&amp;as_sdt=2007&amp;as_ylo=2021&amp;as_yhi=2024</t>
  </si>
  <si>
    <t>M Khalil, AS McGough, Z Pourmirza…</t>
  </si>
  <si>
    <t>Machine Learning, Deep Learning and Statistical Analysis for forecasting building energy consumption—A systematic review</t>
  </si>
  <si>
    <t>https://www.sciencedirect.com/science/article/pii/S0952197622003372</t>
  </si>
  <si>
    <t>https://scholar.google.com/scholar?cites=3290950822311574111&amp;as_sdt=2005&amp;sciodt=2007&amp;hl=en</t>
  </si>
  <si>
    <t>… It is noteworthy that, the search terms have been chosen to represent the field that involve interdisciplinary research around Artificial Intelligence (AI) and forecasting building energy …</t>
  </si>
  <si>
    <t>https://scholar.google.com/scholar?q=related:XzopMVbOqy0J:scholar.google.com/&amp;scioq=artificial+intelligence+accounting+finance&amp;hl=en&amp;as_sdt=2007&amp;as_ylo=2021&amp;as_yhi=2024</t>
  </si>
  <si>
    <t>W Hilal, SA Gadsden, J Yawney</t>
  </si>
  <si>
    <t>Financial fraud: a review of anomaly detection techniques and recent advances</t>
  </si>
  <si>
    <t>Expert systems With applications</t>
  </si>
  <si>
    <t>https://www.sciencedirect.com/science/article/pii/S0957417421017164</t>
  </si>
  <si>
    <t>https://scholar.google.com/scholar?cites=12025608873882769692&amp;as_sdt=2005&amp;sciodt=2007&amp;hl=en</t>
  </si>
  <si>
    <t>… of whom are targeting the financial sector. These crimes … statistical, artificial intelligence and machine learning models. … detection techniques applied to detect financial fraud, with a …</t>
  </si>
  <si>
    <t>https://scholar.google.com/scholar?q=related:HFmRb46L46YJ:scholar.google.com/&amp;scioq=artificial+intelligence+accounting+finance&amp;hl=en&amp;as_sdt=2007&amp;as_ylo=2021&amp;as_yhi=2024</t>
  </si>
  <si>
    <t>J Liu</t>
  </si>
  <si>
    <t>Artificial intelligence humor in service recovery</t>
  </si>
  <si>
    <t>Annals of Tourism Research</t>
  </si>
  <si>
    <t>https://www.sciencedirect.com/science/article/pii/S0160738322000901</t>
  </si>
  <si>
    <t>https://scholar.google.com/scholar?cites=7682490403641313744&amp;as_sdt=2005&amp;sciodt=2007&amp;hl=en</t>
  </si>
  <si>
    <t>… With the growing prevalence of artificial intelligence (AI) technologies in the tourism and hospitality industry, the phenomenon of AI service failure emerges, which merits empirical …</t>
  </si>
  <si>
    <t>https://scholar.google.com/scholar?q=related:0Elji1GwnWoJ:scholar.google.com/&amp;scioq=artificial+intelligence+accounting+finance&amp;hl=en&amp;as_sdt=2007&amp;as_ylo=2021&amp;as_yhi=2024</t>
  </si>
  <si>
    <t>A Edeling, S Srinivasan, DM Hanssens</t>
  </si>
  <si>
    <t>The marketing–finance interface: A new integrative review of metrics, methods, and findings and an agenda for future research</t>
  </si>
  <si>
    <t>International Journal of Research …</t>
  </si>
  <si>
    <t>https://www.sciencedirect.com/science/article/pii/S0167811620300811</t>
  </si>
  <si>
    <t>https://scholar.google.com/scholar?cites=1707027732257517850&amp;as_sdt=2005&amp;sciodt=2007&amp;hl=en</t>
  </si>
  <si>
    <t>… We screened finance and accounting journals for studies that either fit the search criteria or were relevant from a methodological standpoint (see the resulting matrix, including …</t>
  </si>
  <si>
    <t>https://www.ncbi.nlm.nih.gov/pmc/articles/PMC7501521/</t>
  </si>
  <si>
    <t>https://scholar.google.com/scholar?q=related:GjHzoq2UsBcJ:scholar.google.com/&amp;scioq=artificial+intelligence+accounting+finance&amp;hl=en&amp;as_sdt=2007&amp;as_ylo=2021&amp;as_yhi=2024</t>
  </si>
  <si>
    <t>M Setzu, R Guidotti, A Monreale, F Turini…</t>
  </si>
  <si>
    <t>Glocalx-from local to global explanations of black box ai models</t>
  </si>
  <si>
    <t>https://www.sciencedirect.com/science/article/pii/S0004370221000084</t>
  </si>
  <si>
    <t>https://scholar.google.com/scholar?cites=3968499026793349101&amp;as_sdt=2005&amp;sciodt=2007&amp;hl=en</t>
  </si>
  <si>
    <t>Artificial Intelligence (AI) has come to prominence as one of the major components of our society, with applications in most aspects of our lives. In this field, complex and highly nonlinear …</t>
  </si>
  <si>
    <t>https://scholar.google.com/scholar?q=related:7T-Av9bwEjcJ:scholar.google.com/&amp;scioq=artificial+intelligence+accounting+finance&amp;hl=en&amp;as_sdt=2007&amp;as_ylo=2021&amp;as_yhi=2024</t>
  </si>
  <si>
    <t>AA Shaikh, A Kumar, K Jani, S Mitra…</t>
  </si>
  <si>
    <t>The Role of Machine Learning and Artificial Intelligence for making a Digital Classroom and its sustainable Impact on Education during COVID-19</t>
  </si>
  <si>
    <t>https://www.sciencedirect.com/science/article/pii/S2214785321062507</t>
  </si>
  <si>
    <t>https://scholar.google.com/scholar?cites=10350363938553336002&amp;as_sdt=2005&amp;sciodt=2007&amp;hl=en</t>
  </si>
  <si>
    <t>… software are used in the accounting area at the university … of artificial intelligence and machine learning in education. Gates even thinks that artificial intelligence and machine learning …</t>
  </si>
  <si>
    <t>https://www.ncbi.nlm.nih.gov/pmc/articles/PMC9015108/</t>
  </si>
  <si>
    <t>https://scholar.google.com/scholar?q=related:whB83Snho48J:scholar.google.com/&amp;scioq=artificial+intelligence+accounting+finance&amp;hl=en&amp;as_sdt=2007&amp;as_ylo=2021&amp;as_yhi=2024</t>
  </si>
  <si>
    <t>N Nazareth, YVR Reddy</t>
  </si>
  <si>
    <t>Financial applications of machine learning: A literature review</t>
  </si>
  <si>
    <t>https://www.sciencedirect.com/science/article/pii/S0957417423001410</t>
  </si>
  <si>
    <t>https://scholar.google.com/scholar?cites=16334717697657277387&amp;as_sdt=2005&amp;sciodt=2007&amp;hl=en</t>
  </si>
  <si>
    <t>… Machine learning in six financial areas: stock markets, portfolio management, forex markets, bankruptcy and insolvency, financial … machine learning techniques based on their financial …</t>
  </si>
  <si>
    <t>https://scholar.google.com/scholar?q=related:ywsmczOTsOIJ:scholar.google.com/&amp;scioq=artificial+intelligence+accounting+finance&amp;hl=en&amp;as_sdt=2007&amp;as_ylo=2021&amp;as_yhi=2024</t>
  </si>
  <si>
    <t>C Li, P Huo, Z Wang, W Zhang, F Liang…</t>
  </si>
  <si>
    <t>Digitalization generates equality? Enterprises' digital transformation, financing constraints, and labor share in China</t>
  </si>
  <si>
    <t>https://www.sciencedirect.com/science/article/pii/S0148296323002825</t>
  </si>
  <si>
    <t>https://scholar.google.com/scholar?cites=1376660708642997539&amp;as_sdt=2005&amp;sciodt=2007&amp;hl=en</t>
  </si>
  <si>
    <t>… reduces financing barriers, increases financing efficiency, and eases financing constraints. In this study, we investigate the impact of DT on labor share from the standpoint of financing …</t>
  </si>
  <si>
    <t>https://scholar.google.com/scholar?q=related:I0Xn4p7hGhMJ:scholar.google.com/&amp;scioq=artificial+intelligence+accounting+finance&amp;hl=en&amp;as_sdt=2007&amp;as_ylo=2021&amp;as_yhi=2024</t>
  </si>
  <si>
    <t>ACM Yang, IYL Chen, B Flanagan, H Ogata</t>
  </si>
  <si>
    <t>How students' self-assessment behavior affects their online learning performance</t>
  </si>
  <si>
    <t>https://www.sciencedirect.com/science/article/pii/S2666920X22000133</t>
  </si>
  <si>
    <t>https://scholar.google.com/scholar?cites=16105067218922171220&amp;as_sdt=2005&amp;sciodt=2007&amp;hl=en</t>
  </si>
  <si>
    <t>… students studying in an accounting course at the Accounting department of a Taiwanese university. The course is mandatory for fourth-year students in the Accounting department, and …</t>
  </si>
  <si>
    <t>https://scholar.google.com/scholar?q=related:VOukq06xgN8J:scholar.google.com/&amp;scioq=artificial+intelligence+accounting+finance&amp;hl=en&amp;as_sdt=2007&amp;as_ylo=2021&amp;as_yhi=2024</t>
  </si>
  <si>
    <t>S Vulova, F Meier, AD Rocha, J Quanz, H Nouri…</t>
  </si>
  <si>
    <t>Modeling urban evapotranspiration using remote sensing, flux footprints, and artificial intelligence</t>
  </si>
  <si>
    <t>Science of The Total …</t>
  </si>
  <si>
    <t>https://www.sciencedirect.com/science/article/pii/S0048969721023640</t>
  </si>
  <si>
    <t>https://scholar.google.com/scholar?cites=15694472925771081316&amp;as_sdt=2005&amp;sciodt=2007&amp;hl=en</t>
  </si>
  <si>
    <t>… Urban ET measured by eddy covariance is modeled using artificial intelligence. … two temporal training/testing splits, four predictor scenarios, and two artificial intelligence (AI) algorithms. …</t>
  </si>
  <si>
    <t>https://scholar.google.com/scholar?q=related:ZCaSHfn3zdkJ:scholar.google.com/&amp;scioq=artificial+intelligence+accounting+finance&amp;hl=en&amp;as_sdt=2007&amp;as_ylo=2021&amp;as_yhi=2024</t>
  </si>
  <si>
    <t>A Yadav, S Chatterjee, SM Equeenuddin</t>
  </si>
  <si>
    <t>Suspended sediment yield modeling in Mahanadi River, India by multi-objective optimization hybridizing artificial intelligence algorithms</t>
  </si>
  <si>
    <t>International Journal of Sediment …</t>
  </si>
  <si>
    <t>https://www.sciencedirect.com/science/article/pii/S1001627920300408</t>
  </si>
  <si>
    <t>https://scholar.google.com/scholar?cites=6024384636014924780&amp;as_sdt=2005&amp;sciodt=2007&amp;hl=en</t>
  </si>
  <si>
    <t>… The first author is grateful to the National Institute of Technology (NIT), Rourkela, for providing financial support in the form of institute fellowship to carry out this research. …</t>
  </si>
  <si>
    <t>https://scholar.google.com/scholar?q=related:7JP9a-jpmlMJ:scholar.google.com/&amp;scioq=artificial+intelligence+accounting+finance&amp;hl=en&amp;as_sdt=2007&amp;as_ylo=2021&amp;as_yhi=2024</t>
  </si>
  <si>
    <t>LL Har, UK Rashid, L Te Chuan, SC Sen…</t>
  </si>
  <si>
    <t>Revolution of retail industry: from perspective of retail 1.0 to 4.0</t>
  </si>
  <si>
    <t>Procedia Computer …</t>
  </si>
  <si>
    <t>https://www.sciencedirect.com/science/article/pii/S1877050922003714</t>
  </si>
  <si>
    <t>https://scholar.google.com/scholar?cites=5295065148946870017&amp;as_sdt=2005&amp;sciodt=2007&amp;hl=en</t>
  </si>
  <si>
    <t>… Retail 4.0 is the fourth retail industry transformation, leveraging Industry 4.0 technologies, namely Artificial Intelligence (AI), Internet of Things (IoT), Cloud Computing, Big Data Analytics (…</t>
  </si>
  <si>
    <t>https://www.sciencedirect.com/science/article/pii/S1877050922003714/pdf?md5=56c589da87d840baf027c2de2108553a&amp;pid=1-s2.0-S1877050922003714-main.pdf</t>
  </si>
  <si>
    <t>https://scholar.google.com/scholar?q=related:AW-H0bLZe0kJ:scholar.google.com/&amp;scioq=artificial+intelligence+accounting+finance&amp;hl=en&amp;as_sdt=2007&amp;as_ylo=2021&amp;as_yhi=2024</t>
  </si>
  <si>
    <t>V Pursnani, Y Sermet, M Kurt, I Demir</t>
  </si>
  <si>
    <t>Performance of ChatGPT on the US fundamentals of engineering exam: Comprehensive assessment of proficiency and potential implications for professional …</t>
  </si>
  <si>
    <t>https://www.sciencedirect.com/science/article/pii/S2666920X23000620</t>
  </si>
  <si>
    <t>https://scholar.google.com/scholar?cites=8596627575143377748&amp;as_sdt=2005&amp;sciodt=2007&amp;hl=en</t>
  </si>
  <si>
    <t>In recent years, advancements in artificial intelligence (AI) have led to the development of large language models like GPT-4, demonstrating potential applications in various fields, …</t>
  </si>
  <si>
    <t>https://scholar.google.com/scholar?q=related:VKu_kjtbTXcJ:scholar.google.com/&amp;scioq=artificial+intelligence+accounting+finance&amp;hl=en&amp;as_sdt=2007&amp;as_ylo=2021&amp;as_yhi=2024</t>
  </si>
  <si>
    <t>CF Rodríguez-Hernández, M Musso, E Kyndt…</t>
  </si>
  <si>
    <t>Artificial neural networks in academic performance prediction: Systematic implementation and predictor evaluation</t>
  </si>
  <si>
    <t>https://www.sciencedirect.com/science/article/pii/S2666920X21000126</t>
  </si>
  <si>
    <t>https://scholar.google.com/scholar?cites=5755215617143589694&amp;as_sdt=2005&amp;sciodt=2007&amp;hl=en</t>
  </si>
  <si>
    <t>… The applications of artificial intelligence in education have increased in recent years. … The first objective of this study is to test a systematic procedure for implementing artificial neural …</t>
  </si>
  <si>
    <t>https://scholar.google.com/scholar?q=related:PsufgRyi3k8J:scholar.google.com/&amp;scioq=artificial+intelligence+accounting+finance&amp;hl=en&amp;as_sdt=2007&amp;as_ylo=2021&amp;as_yhi=2024</t>
  </si>
  <si>
    <t>KG Al-Hashedi, P Magalingam</t>
  </si>
  <si>
    <t>Financial fraud detection applying data mining techniques: A comprehensive review from 2009 to 2019</t>
  </si>
  <si>
    <t>Computer Science Review</t>
  </si>
  <si>
    <t>https://www.sciencedirect.com/science/article/pii/S1574013721000423</t>
  </si>
  <si>
    <t>https://scholar.google.com/scholar?cites=17543171085406943022&amp;as_sdt=2005&amp;sciodt=2007&amp;hl=en</t>
  </si>
  <si>
    <t>… such as statistical, machine learning, mathematical or artificial intelligence techniques. Among these approaches, different kinds of techniques can be applied for financial fraud such as …</t>
  </si>
  <si>
    <t>https://scholar.google.com/scholar?q=related:LreViyfddfMJ:scholar.google.com/&amp;scioq=artificial+intelligence+accounting+finance&amp;hl=en&amp;as_sdt=2007&amp;as_ylo=2021&amp;as_yhi=2024</t>
  </si>
  <si>
    <t>S Quatrini</t>
  </si>
  <si>
    <t>Challenges and opportunities to scale up sustainable finance after the COVID-19 crisis: Lessons and promising innovations from science and practice</t>
  </si>
  <si>
    <t>Ecosystem Services</t>
  </si>
  <si>
    <t>https://www.sciencedirect.com/science/article/pii/S2212041620301820</t>
  </si>
  <si>
    <t>https://scholar.google.com/scholar?cites=9127104744901545247&amp;as_sdt=2005&amp;sciodt=2007&amp;hl=en</t>
  </si>
  <si>
    <t>… capacity and distributed verification techniques assisted by artificial intelligence, the Impact ÆSSURANCE rating model is a promising solution to scale up sustainable finance. …</t>
  </si>
  <si>
    <t>https://scholar.google.com/scholar?q=related:H42jc2j9qX4J:scholar.google.com/&amp;scioq=artificial+intelligence+accounting+finance&amp;hl=en&amp;as_sdt=2007&amp;as_ylo=2021&amp;as_yhi=2024</t>
  </si>
  <si>
    <t>ME Lokanan, K Sharma</t>
  </si>
  <si>
    <t>Fraud prediction using machine learning: The case of investment advisors in Canada</t>
  </si>
  <si>
    <t>Machine Learning with Applications</t>
  </si>
  <si>
    <t>https://www.sciencedirect.com/science/article/pii/S2666827022000111</t>
  </si>
  <si>
    <t>https://scholar.google.com/scholar?cites=3010708102942652036&amp;as_sdt=2005&amp;sciodt=2007&amp;hl=en</t>
  </si>
  <si>
    <t>… By introducing a novel machine learning technique into the process of financial market … to predict fraud in financial markets using machine learning techniques. These techniques offer …</t>
  </si>
  <si>
    <t>https://scholar.google.com/scholar?q=related:hHZJdhEvyCkJ:scholar.google.com/&amp;scioq=artificial+intelligence+accounting+finance&amp;hl=en&amp;as_sdt=2007&amp;as_ylo=2021&amp;as_yhi=2024</t>
  </si>
  <si>
    <t>AT Khan, X Cao, S Li, VN Katsikis, I Brajevic…</t>
  </si>
  <si>
    <t>Fraud detection in publicly traded US firms using Beetle Antennae Search: A machine learning approach</t>
  </si>
  <si>
    <t>https://www.sciencedirect.com/science/article/pii/S0957417421014743</t>
  </si>
  <si>
    <t>https://scholar.google.com/scholar?cites=1169040000319923279&amp;as_sdt=2005&amp;sciodt=2007&amp;hl=en</t>
  </si>
  <si>
    <t>… dataset collected from SEC’s Accounting and Auditing Enforcement Releases (AAERs) for the simulation. The dataset includes 28 raw finance variables and 14 finance ratios. It is a …</t>
  </si>
  <si>
    <t>https://scholar.google.com/scholar?q=related:T6RKu69DORAJ:scholar.google.com/&amp;scioq=artificial+intelligence+accounting+finance&amp;hl=en&amp;as_sdt=2007&amp;as_ylo=2021&amp;as_yhi=2024</t>
  </si>
  <si>
    <t>D Wu, X Ma, DL Olson</t>
  </si>
  <si>
    <t>Financial distress prediction using integrated Z-score and multilayer perceptron neural networks</t>
  </si>
  <si>
    <t>Decision Support Systems</t>
  </si>
  <si>
    <t>https://www.sciencedirect.com/science/article/pii/S0167923622000859</t>
  </si>
  <si>
    <t>https://scholar.google.com/scholar?cites=6880487513621338075&amp;as_sdt=2005&amp;sciodt=2007&amp;hl=en</t>
  </si>
  <si>
    <t>… to manipulate accounting profits and distort financial … artificial intelligence techniques have been widely used to successfully predict the possibility of one company falling into financial …</t>
  </si>
  <si>
    <t>https://www.ncbi.nlm.nih.gov/pmc/articles/PMC9675979/</t>
  </si>
  <si>
    <t>https://scholar.google.com/scholar?q=related:2xfpcvBmfF8J:scholar.google.com/&amp;scioq=artificial+intelligence+accounting+finance&amp;hl=en&amp;as_sdt=2007&amp;as_ylo=2021&amp;as_yhi=2024</t>
  </si>
  <si>
    <t>YR Shrestha, V Krishna, G von Krogh</t>
  </si>
  <si>
    <t>Augmenting organizational decision-making with deep learning algorithms: Principles, promises, and challenges</t>
  </si>
  <si>
    <t>https://www.sciencedirect.com/science/article/pii/S0148296320306512</t>
  </si>
  <si>
    <t>https://scholar.google.com/scholar?cites=2194257343717484563&amp;as_sdt=2005&amp;sciodt=2007&amp;hl=en</t>
  </si>
  <si>
    <t>… The current expansion of theory and research on artificial intelligence in management and … has become an important application for financial institutions. As fraud patterns change fast, …</t>
  </si>
  <si>
    <t>https://scholar.google.com/scholar?q=related:E6gSrm2Rcx4J:scholar.google.com/&amp;scioq=artificial+intelligence+accounting+finance&amp;hl=en&amp;as_sdt=2007&amp;as_ylo=2021&amp;as_yhi=2024</t>
  </si>
  <si>
    <t>R Luckin, M Cukurova, C Kent, B du Boulay</t>
  </si>
  <si>
    <t>Empowering educators to be AI-ready</t>
  </si>
  <si>
    <t>https://www.sciencedirect.com/science/article/pii/S2666920X22000315</t>
  </si>
  <si>
    <t>https://scholar.google.com/scholar?cites=10253240833040226292&amp;as_sdt=2005&amp;sciodt=2007&amp;hl=en</t>
  </si>
  <si>
    <t>… discussion of the difference between human and Artificial Intelligence, before presenting a 7-… applied sciences, finance, and medicine; however, the adoption of Artificial Intelligence (AI) …</t>
  </si>
  <si>
    <t>https://scholar.google.com/scholar?q=related:9JfksTbUSo4J:scholar.google.com/&amp;scioq=artificial+intelligence+accounting+finance&amp;hl=en&amp;as_sdt=2007&amp;as_ylo=2021&amp;as_yhi=2024</t>
  </si>
  <si>
    <t>Green finance gap in green buildings: A scoping review and future research needs</t>
  </si>
  <si>
    <t>Building and Environment</t>
  </si>
  <si>
    <t>https://www.sciencedirect.com/science/article/pii/S0360132321008398</t>
  </si>
  <si>
    <t>https://scholar.google.com/scholar?cites=15479405057358183736&amp;as_sdt=2005&amp;sciodt=2007&amp;hl=en</t>
  </si>
  <si>
    <t>… Green finance provides a viable option for bridging the green buildings investment gap. Despite the benefits of green finance in green buildings (GF-in-GBs), limited attention has been …</t>
  </si>
  <si>
    <t>https://ira.lib.polyu.edu.hk/bitstream/10397/94072/1/Debrah_Green_Finance_Buildings.pdf</t>
  </si>
  <si>
    <t>https://scholar.google.com/scholar?q=related:OD044uLk0dYJ:scholar.google.com/&amp;scioq=artificial+intelligence+accounting+finance&amp;hl=en&amp;as_sdt=2007&amp;as_ylo=2021&amp;as_yhi=2024</t>
  </si>
  <si>
    <t>X Tang, S Ding, X Gao, T Zhao</t>
  </si>
  <si>
    <t>Can digital finance help increase the value of strategic emerging enterprises?</t>
  </si>
  <si>
    <t>Sustainable Cities and Society</t>
  </si>
  <si>
    <t>https://www.sciencedirect.com/science/article/pii/S2210670722001561</t>
  </si>
  <si>
    <t>https://scholar.google.com/scholar?cites=583626366244494287&amp;as_sdt=2005&amp;sciodt=2007&amp;hl=en</t>
  </si>
  <si>
    <t>… artificial intelligence and the continuous integration of traditional finance and emerging technologies, digital finance … the number of electronic accounts) and digital finance usage depth (…</t>
  </si>
  <si>
    <t>https://scholar.google.com/scholar?q=related:zxuOgRZ1GQgJ:scholar.google.com/&amp;scioq=artificial+intelligence+accounting+finance&amp;hl=en&amp;as_sdt=2007&amp;as_ylo=2021&amp;as_yhi=2024</t>
  </si>
  <si>
    <t>M Wang, H Ku</t>
  </si>
  <si>
    <t>Utilizing historical data for corporate credit rating assessment</t>
  </si>
  <si>
    <t>https://www.sciencedirect.com/science/article/pii/S0957417420307156</t>
  </si>
  <si>
    <t>https://scholar.google.com/scholar?cites=804041305046141698&amp;as_sdt=2005&amp;sciodt=2007&amp;hl=en</t>
  </si>
  <si>
    <t>… financial institutions and government decide whether to issue debts. Recent studies focusing on the prediction of credit rating by using artificial intelligence (… historical financial data. We …</t>
  </si>
  <si>
    <t>https://scholar.google.com/scholar?q=related:AksElE6HKAsJ:scholar.google.com/&amp;scioq=artificial+intelligence+accounting+finance&amp;hl=en&amp;as_sdt=2007&amp;as_ylo=2021&amp;as_yhi=2024</t>
  </si>
  <si>
    <t>T Kliegr, Š Bahník, J Fürnkranz</t>
  </si>
  <si>
    <t>A review of possible effects of cognitive biases on interpretation of rule-based machine learning models</t>
  </si>
  <si>
    <t>https://www.sciencedirect.com/science/article/pii/S0004370221000096</t>
  </si>
  <si>
    <t>https://scholar.google.com/scholar?cites=10780760709196917255&amp;as_sdt=2005&amp;sciodt=2007&amp;hl=en</t>
  </si>
  <si>
    <t>… Paucity of research on cognitive biases in artificial intelligence Several recent position and review papers on explainability in Artificial Intelligence (xAI) recognize that cognitive biases …</t>
  </si>
  <si>
    <t>https://scholar.google.com/scholar?q=related:B6orAL_0nJUJ:scholar.google.com/&amp;scioq=artificial+intelligence+accounting+finance&amp;hl=en&amp;as_sdt=2007&amp;as_ylo=2021&amp;as_yhi=2024</t>
  </si>
  <si>
    <t>Y Hu, D Che, F Wu, X Chang</t>
  </si>
  <si>
    <t>Corporate maturity mismatch and enterprise digital transformation: Evidence from China</t>
  </si>
  <si>
    <t>Finance Research Letters</t>
  </si>
  <si>
    <t>https://www.sciencedirect.com/science/article/pii/S154461232300051X</t>
  </si>
  <si>
    <t>https://scholar.google.com/scholar?cites=738739011561700387&amp;as_sdt=2005&amp;sciodt=2007&amp;hl=en</t>
  </si>
  <si>
    <t>… Cutting-edge digital technologies such as artificial intelligence, big data and cloud … in China reached 39.2 trillion yuan in 2020, accounting for 38.6% of total GDP. Undoubtedly, the …</t>
  </si>
  <si>
    <t>https://scholar.google.com/scholar?q=related:I7zbjTeHQAoJ:scholar.google.com/&amp;scioq=artificial+intelligence+accounting+finance&amp;hl=en&amp;as_sdt=2007&amp;as_ylo=2021&amp;as_yhi=2024</t>
  </si>
  <si>
    <t>Y Tang, Z Song, Y Zhu, H Yuan, M Hou, J Ji, C Tang…</t>
  </si>
  <si>
    <t>A survey on machine learning models for financial time series forecasting</t>
  </si>
  <si>
    <t>Neurocomputing</t>
  </si>
  <si>
    <t>https://www.sciencedirect.com/science/article/pii/S092523122201089X</t>
  </si>
  <si>
    <t>https://scholar.google.com/scholar?cites=16938292490740909465&amp;as_sdt=2005&amp;sciodt=2007&amp;hl=en</t>
  </si>
  <si>
    <t>… especially artificial intelligence, a large amount of financial data … As a highly adaptive branch of artificial intelligence, ML … Index accounts for the top 3 datasets under analysis, accounting …</t>
  </si>
  <si>
    <t>https://scholar.google.com/scholar?q=related:mUVHBEfnEOsJ:scholar.google.com/&amp;scioq=artificial+intelligence+accounting+finance&amp;hl=en&amp;as_sdt=2007&amp;as_ylo=2021&amp;as_yhi=2024</t>
  </si>
  <si>
    <t>C Conati, O Barral, V Putnam, L Rieger</t>
  </si>
  <si>
    <t>Toward personalized XAI: A case study in intelligent tutoring systems</t>
  </si>
  <si>
    <t>Artificial intelligence</t>
  </si>
  <si>
    <t>https://www.sciencedirect.com/science/article/pii/S0004370221000540</t>
  </si>
  <si>
    <t>https://scholar.google.com/scholar?cites=11672896018900478060&amp;as_sdt=2005&amp;sciodt=2007&amp;hl=en</t>
  </si>
  <si>
    <t>Our research is a step toward ascertaining the need for personalization in XAI, and we do so in the context of investigating the value of explanations of AI-driven hints and feedback in …</t>
  </si>
  <si>
    <t>https://arxiv.org/pdf/1912.04464</t>
  </si>
  <si>
    <t>https://scholar.google.com/scholar?q=related:bGiiYhV1_qEJ:scholar.google.com/&amp;scioq=artificial+intelligence+accounting+finance&amp;hl=en&amp;as_sdt=2007&amp;as_ylo=2021&amp;as_yhi=2024</t>
  </si>
  <si>
    <t>H Zeng, H Ran, Q Zhou, Y Jin, X Cheng</t>
  </si>
  <si>
    <t>The financial effect of firm digitalization: Evidence from China</t>
  </si>
  <si>
    <t>https://www.sciencedirect.com/science/article/pii/S0040162522004723</t>
  </si>
  <si>
    <t>https://scholar.google.com/scholar?cites=7155639365266322846&amp;as_sdt=2005&amp;sciodt=2007&amp;hl=en</t>
  </si>
  <si>
    <t>… data assets through artificial intelligence and internet technology, obtain innovative knowledge and generate new innovative resources through machine learning and deep learning …</t>
  </si>
  <si>
    <t>https://scholar.google.com/scholar?q=related:njWAKxfwTWMJ:scholar.google.com/&amp;scioq=artificial+intelligence+accounting+finance&amp;hl=en&amp;as_sdt=2007&amp;as_ylo=2021&amp;as_yhi=2024</t>
  </si>
  <si>
    <t>M Deveci, N Erdogan, U Cali, J Stekli…</t>
  </si>
  <si>
    <t>Type-2 neutrosophic number based multi-attributive border approximation area comparison (MABAC) approach for offshore wind farm site selection in USA</t>
  </si>
  <si>
    <t>https://www.sciencedirect.com/science/article/pii/S0952197621001597</t>
  </si>
  <si>
    <t>https://scholar.google.com/scholar?cites=2376219225563643852&amp;as_sdt=2005&amp;sciodt=2007&amp;hl=en</t>
  </si>
  <si>
    <t>… cost of electricity (LCOE) while accounting for NJ’s specific offshore wind financial incentives. … The financial assumptions for the base case are summarized in Table 4. It was also …</t>
  </si>
  <si>
    <t>https://scholar.google.com/scholar?q=related:zL8swMsG-iAJ:scholar.google.com/&amp;scioq=artificial+intelligence+accounting+finance&amp;hl=en&amp;as_sdt=2007&amp;as_ylo=2021&amp;as_yhi=2024</t>
  </si>
  <si>
    <t>F Menne, B Surya, M Yusuf, S Suriani, M Ruslan…</t>
  </si>
  <si>
    <t>Optimizing the financial performance of smes based on sharia economy: Perspective of economic business sustainability and open innovation</t>
  </si>
  <si>
    <t>https://www.sciencedirect.com/science/article/pii/S2199853122010277</t>
  </si>
  <si>
    <t>https://scholar.google.com/scholar?cites=12649769656847120389&amp;as_sdt=2005&amp;sciodt=2007&amp;hl=en</t>
  </si>
  <si>
    <t>… accounting approaches [60,61]. However, the approach used in this study is an accounting approach based on financial … , professional appearance, and artificial intelligence, as well as …</t>
  </si>
  <si>
    <t>https://scholar.google.com/scholar?q=related:BTjjRnsCja8J:scholar.google.com/&amp;scioq=artificial+intelligence+accounting+finance&amp;hl=en&amp;as_sdt=2007&amp;as_ylo=2021&amp;as_yhi=2024</t>
  </si>
  <si>
    <t>J Ma, D Xia, Y Wang, X Niu, S Jiang, Z Liu…</t>
  </si>
  <si>
    <t>A comprehensive comparison among metaheuristics (MHs) for geohazard modeling using machine learning: Insights from a case study of landslide …</t>
  </si>
  <si>
    <t>https://www.sciencedirect.com/science/article/pii/S0952197622002664</t>
  </si>
  <si>
    <t>https://scholar.google.com/scholar?cites=8152148706957172105&amp;as_sdt=2005&amp;sciodt=2007&amp;hl=en</t>
  </si>
  <si>
    <t>Abstract Machine learning (ML) has been extensively applied to model geohazards, yielding tremendous success. However, researchers and practitioners still face challenges in …</t>
  </si>
  <si>
    <t>https://scholar.google.com/scholar?q=related:iZ1Xmg5AInEJ:scholar.google.com/&amp;scioq=artificial+intelligence+accounting+finance&amp;hl=en&amp;as_sdt=2007&amp;as_ylo=2021&amp;as_yhi=2024</t>
  </si>
  <si>
    <t>J Sun, H Fujita, Y Zheng, W Ai</t>
  </si>
  <si>
    <t>Multi-class financial distress prediction based on support vector machines integrated with the decomposition and fusion methods</t>
  </si>
  <si>
    <t>https://www.sciencedirect.com/science/article/pii/S0020025521000979</t>
  </si>
  <si>
    <t>https://scholar.google.com/scholar?cites=13879056436239938276&amp;as_sdt=2005&amp;sciodt=2007&amp;hl=en</t>
  </si>
  <si>
    <t>… of artificial intelligence, an increasing number of researchers have devoted themselves to developing more effective FDP models based on artificial intelligence … or artificial intelligence …</t>
  </si>
  <si>
    <t>https://scholar.google.com/scholar?q=related:5DKuW0tQnMAJ:scholar.google.com/&amp;scioq=artificial+intelligence+accounting+finance&amp;hl=en&amp;as_sdt=2007&amp;as_ylo=2021&amp;as_yhi=2024</t>
  </si>
  <si>
    <t>G Soni, S Kumar, RV Mahto, SK Mangla…</t>
  </si>
  <si>
    <t>A decision-making framework for Industry 4.0 technology implementation: The case of FinTech and sustainable supply chain finance for SMEs</t>
  </si>
  <si>
    <t>https://www.sciencedirect.com/science/article/pii/S004016252200213X</t>
  </si>
  <si>
    <t>https://scholar.google.com/scholar?cites=11177476880502114329&amp;as_sdt=2005&amp;sciodt=2007&amp;hl=en</t>
  </si>
  <si>
    <t>… However, optimizing financial flows in the supply chain can … of financial technology (FinTech) has further contributed to the adoption of supply chain finance (SCF) by delivering financial …</t>
  </si>
  <si>
    <t>https://scholar.google.com/scholar?q=related:GUh4gwBgHpsJ:scholar.google.com/&amp;scioq=artificial+intelligence+accounting+finance&amp;hl=en&amp;as_sdt=2007&amp;as_ylo=2021&amp;as_yhi=2024</t>
  </si>
  <si>
    <t>X Sun, Y Lei</t>
  </si>
  <si>
    <t>Research on financial early warning of mining listed companies based on BP neural network model</t>
  </si>
  <si>
    <t>Resources Policy</t>
  </si>
  <si>
    <t>https://www.sciencedirect.com/science/article/pii/S0301420721002348</t>
  </si>
  <si>
    <t>https://scholar.google.com/scholar?cites=6653804755280963934&amp;as_sdt=2005&amp;sciodt=2007&amp;hl=en</t>
  </si>
  <si>
    <t>… (3) For companies with financial status that require early warning, … credit sales income and accounts receivable are at high … to use artificial intelligence technology to build financial crisis …</t>
  </si>
  <si>
    <t>https://scholar.google.com/scholar?q=related:XqlT6ysQV1wJ:scholar.google.com/&amp;scioq=artificial+intelligence+accounting+finance&amp;hl=en&amp;as_sdt=2007&amp;as_ylo=2021&amp;as_yhi=2024</t>
  </si>
  <si>
    <t>X Cheng, S Liu, X Sun, Z Wang, H Zhou, Y Shao…</t>
  </si>
  <si>
    <t>Combating emerging financial risks in the big data era: A perspective review</t>
  </si>
  <si>
    <t>Fundamental …</t>
  </si>
  <si>
    <t>https://www.sciencedirect.com/science/article/pii/S2667325821001722</t>
  </si>
  <si>
    <t>https://scholar.google.com/scholar?cites=8638546220487848632&amp;as_sdt=2005&amp;sciodt=2007&amp;hl=en</t>
  </si>
  <si>
    <t>… used in finance-related systems. Recommendations generated by artificial intelligence (AI) … User identity identification One single user may have multiple accounts in different networks…</t>
  </si>
  <si>
    <t>https://scholar.google.com/scholar?q=related:uLL4vwRI4ncJ:scholar.google.com/&amp;scioq=artificial+intelligence+accounting+finance&amp;hl=en&amp;as_sdt=2007&amp;as_ylo=2021&amp;as_yhi=2024</t>
  </si>
  <si>
    <t>R Guidotti</t>
  </si>
  <si>
    <t>Evaluating local explanation methods on ground truth</t>
  </si>
  <si>
    <t>https://www.sciencedirect.com/science/article/pii/S0004370220301776</t>
  </si>
  <si>
    <t>https://scholar.google.com/scholar?cites=10467770688059378500&amp;as_sdt=2005&amp;sciodt=2007&amp;hl=en</t>
  </si>
  <si>
    <t>… In the past decade, we have been witnessing the increasing deployment of powerful automated Artificial Intelligence's (AI) decision-making systems in settings ranging from pedestrian …</t>
  </si>
  <si>
    <t>https://scholar.google.com/scholar?q=related:RIsG7Pr9RJEJ:scholar.google.com/&amp;scioq=artificial+intelligence+accounting+finance&amp;hl=en&amp;as_sdt=2007&amp;as_ylo=2021&amp;as_yhi=2024</t>
  </si>
  <si>
    <t>V Singh, SS Chen, M Singhania, B Nanavati…</t>
  </si>
  <si>
    <t>How are reinforcement learning and deep learning algorithms used for big data based decision making in financial industries–A review and research agenda</t>
  </si>
  <si>
    <t>https://www.sciencedirect.com/science/article/pii/S2667096822000374</t>
  </si>
  <si>
    <t>https://scholar.google.com/scholar?cites=15317446049213723613&amp;as_sdt=2005&amp;sciodt=2007&amp;hl=en</t>
  </si>
  <si>
    <t>… Machine learning(ML) based application has exploded in the past decade; almost everyone interacts with modern artificial intelligence many times every day. ML methods enable …</t>
  </si>
  <si>
    <t>https://scholar.google.com/scholar?q=related:3TOYxQaAktQJ:scholar.google.com/&amp;scioq=artificial+intelligence+accounting+finance&amp;hl=en&amp;as_sdt=2007&amp;as_ylo=2021&amp;as_yhi=2024</t>
  </si>
  <si>
    <t>M Werner, M Wiese, A Maas</t>
  </si>
  <si>
    <t>Embedding process mining into financial statement audits</t>
  </si>
  <si>
    <t>https://www.sciencedirect.com/science/article/pii/S1467089521000166</t>
  </si>
  <si>
    <t>https://scholar.google.com/scholar?cites=16318721424607649748&amp;as_sdt=2005&amp;sciodt=2007&amp;hl=en</t>
  </si>
  <si>
    <t>… Chartered public accountants are in charge of auditing the financial statements prepared by reporting companies, and auditing standards provide guidance to auditors in doing so. The …</t>
  </si>
  <si>
    <t>https://scholar.google.com/scholar?q=related:1J9L5qy-d-IJ:scholar.google.com/&amp;scioq=artificial+intelligence+accounting+finance&amp;hl=en&amp;as_sdt=2007&amp;as_ylo=2021&amp;as_yhi=2024</t>
  </si>
  <si>
    <t>JMG Martínez, P Carracedo, DG Comas…</t>
  </si>
  <si>
    <t>An analysis of the blockchain and COVID-19 research landscape using a bibliometric study</t>
  </si>
  <si>
    <t>Sustainable Technology …</t>
  </si>
  <si>
    <t>https://www.sciencedirect.com/science/article/pii/S2773032822000062</t>
  </si>
  <si>
    <t>https://scholar.google.com/scholar?cites=3379039039130962066&amp;as_sdt=2005&amp;sciodt=2007&amp;hl=en</t>
  </si>
  <si>
    <t>… in which the research methodology in artificial intelligence is very important. The second … After periods of financial crisis come phases of economic recovery and growth. According to …</t>
  </si>
  <si>
    <t>https://scholar.google.com/scholar?q=related:kgiUaRrC5C4J:scholar.google.com/&amp;scioq=artificial+intelligence+accounting+finance&amp;hl=en&amp;as_sdt=2007&amp;as_ylo=2021&amp;as_yhi=2024</t>
  </si>
  <si>
    <t>L Carvalho, R Martinez-Maldonado, YS Tsai…</t>
  </si>
  <si>
    <t>How can we design for learning in an AI world?</t>
  </si>
  <si>
    <t>https://www.sciencedirect.com/science/article/pii/S2666920X2200008X</t>
  </si>
  <si>
    <t>https://scholar.google.com/scholar?cites=9355634810783547285&amp;as_sdt=2005&amp;sciodt=2007&amp;hl=en</t>
  </si>
  <si>
    <t>… Fast improvements in computing power and Artificial Intelligence (AI) algorithms enable us to automate important decisions that shape our everyday lives, and drive workplace …</t>
  </si>
  <si>
    <t>https://scholar.google.com/scholar?q=related:lT8IyUrk1YEJ:scholar.google.com/&amp;scioq=artificial+intelligence+accounting+finance&amp;hl=en&amp;as_sdt=2007&amp;as_ylo=2021&amp;as_yhi=2024</t>
  </si>
  <si>
    <t>EM Kenny, C Ford, M Quinn, MT Keane</t>
  </si>
  <si>
    <t>Explaining black-box classifiers using post-hoc explanations-by-example: The effect of explanations and error-rates in XAI user studies</t>
  </si>
  <si>
    <t>https://www.sciencedirect.com/science/article/pii/S0004370221000102</t>
  </si>
  <si>
    <t>https://scholar.google.com/scholar?cites=8683073355301276114&amp;as_sdt=2005&amp;sciodt=2007&amp;hl=en</t>
  </si>
  <si>
    <t>… The current work brings together diverse strands of research in Artificial Intelligence, Cognitive Science, and Cognitive Psychology (see [28] for the broader canvas). It advances a model…</t>
  </si>
  <si>
    <t>https://scholar.google.com/scholar?q=related:0klkNTZ5gHgJ:scholar.google.com/&amp;scioq=artificial+intelligence+accounting+finance&amp;hl=en&amp;as_sdt=2007&amp;as_ylo=2021&amp;as_yhi=2024</t>
  </si>
  <si>
    <t>M Wazid, AK Das, V Chamola, Y Park</t>
  </si>
  <si>
    <t>Uniting cyber security and machine learning: Advantages, challenges and future research</t>
  </si>
  <si>
    <t>ICT express</t>
  </si>
  <si>
    <t>https://www.sciencedirect.com/science/article/pii/S2405959522000637</t>
  </si>
  <si>
    <t>https://scholar.google.com/scholar?cites=1048092442979365520&amp;as_sdt=2005&amp;sciodt=2007&amp;hl=en</t>
  </si>
  <si>
    <t>… Machine learning (ML) is a subset of Artificial Intelligence (AI), … accounting for cyber security where the machine learning is … online tasks ie, online financial transactions, online access of …</t>
  </si>
  <si>
    <t>https://scholar.google.com/scholar?q=related:kHKOG4aSiw4J:scholar.google.com/&amp;scioq=artificial+intelligence+accounting+finance&amp;hl=en&amp;as_sdt=2007&amp;as_ylo=2021&amp;as_yhi=2024</t>
  </si>
  <si>
    <t>L Gambacorta, Y Huang, H Qiu, J Wang</t>
  </si>
  <si>
    <t>How do machine learning and non-traditional data affect credit scoring? New evidence from a Chinese fintech firm</t>
  </si>
  <si>
    <t>Journal of Financial Stability</t>
  </si>
  <si>
    <t>https://www.sciencedirect.com/science/article/pii/S157230892400069X</t>
  </si>
  <si>
    <t>https://scholar.google.com/scholar?cites=16852566642207557219&amp;as_sdt=2005&amp;sciodt=2007&amp;hl=en</t>
  </si>
  <si>
    <t>… , sophisticated machine learning algorithms may not be as neutral as their mathematical nature suggests at first glance. Even though artificial intelligence and machine learning …</t>
  </si>
  <si>
    <t>https://www.bis.org/publ/work834.pdf</t>
  </si>
  <si>
    <t>https://scholar.google.com/scholar?q=related:YwZhhhJY4OkJ:scholar.google.com/&amp;scioq=artificial+intelligence+accounting+finance&amp;hl=en&amp;as_sdt=2007&amp;as_ylo=2021&amp;as_yhi=2024</t>
  </si>
  <si>
    <t>A Razzaq, X Yang</t>
  </si>
  <si>
    <t>Digital finance and green growth in China: appraising inclusive digital finance using web crawler technology and big data</t>
  </si>
  <si>
    <t>Technological Forecasting and Social Change</t>
  </si>
  <si>
    <t>https://www.sciencedirect.com/science/article/pii/S0040162522007831</t>
  </si>
  <si>
    <t>https://scholar.google.com/scholar?cites=2802119888071750655&amp;as_sdt=2005&amp;sciodt=2007&amp;hl=en</t>
  </si>
  <si>
    <t>… artificial intelligence, big data, cloud computing, and other technologies in recent years, financial … to break institutional barriers, jointly build intelligent platforms, and make profound use …</t>
  </si>
  <si>
    <t>https://scholar.google.com/scholar?q=related:__OSIjEh4yYJ:scholar.google.com/&amp;scioq=artificial+intelligence+accounting+finance&amp;hl=en&amp;as_sdt=2007&amp;as_ylo=2021&amp;as_yhi=2024</t>
  </si>
  <si>
    <t>ER Okoroafor, CM Smith, KI Ochie, CJ Nwosu…</t>
  </si>
  <si>
    <t>Machine learning in subsurface geothermal energy: Two decades in review</t>
  </si>
  <si>
    <t>Geothermics</t>
  </si>
  <si>
    <t>https://www.sciencedirect.com/science/article/pii/S0375650522000530</t>
  </si>
  <si>
    <t>https://scholar.google.com/scholar?cites=2761475192031521951&amp;as_sdt=2005&amp;sciodt=2007&amp;hl=en</t>
  </si>
  <si>
    <t>… In contrast, financial risks relate to the likelihood of loss or less-… interest to investigate if artificial intelligence can be valuable to … Drilling accounts for a major cost in geothermal resource …</t>
  </si>
  <si>
    <t>https://scholar.google.com/scholar?q=related:n6wXZQ67UiYJ:scholar.google.com/&amp;scioq=artificial+intelligence+accounting+finance&amp;hl=en&amp;as_sdt=2007&amp;as_ylo=2021&amp;as_yhi=2024</t>
  </si>
  <si>
    <t>J Xie, M Sage, YF Zhao</t>
  </si>
  <si>
    <t>Feature selection and feature learning in machine learning applications for gas turbines: A review</t>
  </si>
  <si>
    <t>Engineering Applications of Artificial Intelligence</t>
  </si>
  <si>
    <t>https://www.sciencedirect.com/science/article/pii/S0952197622005814</t>
  </si>
  <si>
    <t>https://scholar.google.com/scholar?cites=6656842542390234496&amp;as_sdt=2005&amp;sciodt=2007&amp;hl=en</t>
  </si>
  <si>
    <t>… They adopt the concepts and technologies of artificial intelligence (AI) and machine learning (ML). AI highlights the ideology that machines can simulate human intelligence and …</t>
  </si>
  <si>
    <t>https://hal.science/hal-03852307/document</t>
  </si>
  <si>
    <t>https://scholar.google.com/scholar?q=related:gM3g2AXbYVwJ:scholar.google.com/&amp;scioq=artificial+intelligence+accounting+finance&amp;hl=en&amp;as_sdt=2007&amp;as_ylo=2021&amp;as_yhi=2024</t>
  </si>
  <si>
    <t>C Shao, Y Yang, S Juneja, T GSeetharam</t>
  </si>
  <si>
    <t>IoT data visualization for business intelligence in corporate finance</t>
  </si>
  <si>
    <t>Information Processing &amp; …</t>
  </si>
  <si>
    <t>https://www.sciencedirect.com/science/article/pii/S0306457321002181</t>
  </si>
  <si>
    <t>https://scholar.google.com/scholar?cites=11832279754033228830&amp;as_sdt=2005&amp;sciodt=2007&amp;hl=en</t>
  </si>
  <si>
    <t>… data quality management for business intelligence in corporate finance.Corporate analytics … sources can allow accessing Business Intelligence. Financial risk analysis is implemented to …</t>
  </si>
  <si>
    <t>https://e-tarjome.com/storage/panel/fileuploads/2022-06-27/1656302037_e16734.pdf</t>
  </si>
  <si>
    <t>https://scholar.google.com/scholar?q=related:HmwyBr-zNKQJ:scholar.google.com/&amp;scioq=artificial+intelligence+accounting+finance&amp;hl=en&amp;as_sdt=2007&amp;as_ylo=2021&amp;as_yhi=2024</t>
  </si>
  <si>
    <t>F Alkaraan, M Elmarzouky, K Hussainey…</t>
  </si>
  <si>
    <t>Sustainable strategic investment decision-making practices in UK companies: The influence of governance mechanisms on synergy between industry 4.0 and circular …</t>
  </si>
  <si>
    <t>https://www.sciencedirect.com/science/article/pii/S0040162522007089</t>
  </si>
  <si>
    <t>https://scholar.google.com/scholar?cites=11404080795285785286&amp;as_sdt=2005&amp;sciodt=2007&amp;hl=en</t>
  </si>
  <si>
    <t>… synergy on companies' financial performance. The findings … , and companies' financial performance. Findings support … of data and analytics, artificial intelligence, digital and the Internet …</t>
  </si>
  <si>
    <t>https://publications.aston.ac.uk/id/eprint/44452/3/1-s2.0-S0040162522007089-main.pdf</t>
  </si>
  <si>
    <t>https://scholar.google.com/scholar?q=related:xgrd2A9vQ54J:scholar.google.com/&amp;scioq=artificial+intelligence+accounting+finance&amp;hl=en&amp;as_sdt=2007&amp;as_ylo=2021&amp;as_yhi=2024</t>
  </si>
  <si>
    <t>V Lomonaco, L Pellegrini, P Rodriguez, M Caccia…</t>
  </si>
  <si>
    <t>CVPR 2020 continual learning in computer vision competition: Approaches, results, current challenges and future directions</t>
  </si>
  <si>
    <t>https://www.sciencedirect.com/science/article/pii/S0004370221001867</t>
  </si>
  <si>
    <t>https://scholar.google.com/scholar?cites=9609839720408522866&amp;as_sdt=2005&amp;sciodt=2007&amp;hl=en</t>
  </si>
  <si>
    <t>… [8], this may lead to biased conclusion not accounting for the real scalability of such techniques over an increasing number of tasks/batches and more complex settings. For this reason, …</t>
  </si>
  <si>
    <t>https://arxiv.org/pdf/2009.09929</t>
  </si>
  <si>
    <t>https://scholar.google.com/scholar?q=related:cqBjg08CXYUJ:scholar.google.com/&amp;scioq=artificial+intelligence+accounting+finance&amp;hl=en&amp;as_sdt=2007&amp;as_ylo=2021&amp;as_yhi=2024</t>
  </si>
  <si>
    <t>S Denicolai, A Zucchella, G Magnani</t>
  </si>
  <si>
    <t>Internationalization, digitalization, and sustainability: Are SMEs ready? A survey on synergies and substituting effects among growth paths</t>
  </si>
  <si>
    <t>https://www.sciencedirect.com/science/article/pii/S0040162521000822</t>
  </si>
  <si>
    <t>https://scholar.google.com/scholar?cites=14689566781441144493&amp;as_sdt=2005&amp;sciodt=2007&amp;hl=en</t>
  </si>
  <si>
    <t>… Second, we show that artificial intelligence readiness and … of this study: artificial intelligence readiness and sustainability … Our theoretical framework accounts for these key aspects. …</t>
  </si>
  <si>
    <t>https://scholar.google.com/scholar?q=related:rXYtuCjT28sJ:scholar.google.com/&amp;scioq=artificial+intelligence+accounting+finance&amp;hl=en&amp;as_sdt=2007&amp;as_ylo=2021&amp;as_yhi=2024</t>
  </si>
  <si>
    <t>S Cao, L Nie, H Sun, W Sun…</t>
  </si>
  <si>
    <t>Digital finance, green technological innovation and energy-environmental performance: Evidence from China's regional economies</t>
  </si>
  <si>
    <t>https://www.sciencedirect.com/science/article/pii/S0959652621036374</t>
  </si>
  <si>
    <t>https://scholar.google.com/scholar?cites=13938761470905548512&amp;as_sdt=2005&amp;sciodt=2007&amp;hl=en</t>
  </si>
  <si>
    <t>… Recently, China's digital finance has made great progress … and artificial intelligence. A few scholars found that digital … accounts (such as the number of Internet payment accounts …</t>
  </si>
  <si>
    <t>https://scholar.google.com/scholar?q=related:4P45ArVtcMEJ:scholar.google.com/&amp;scioq=artificial+intelligence+accounting+finance&amp;hl=en&amp;as_sdt=2007&amp;as_ylo=2021&amp;as_yhi=2024</t>
  </si>
  <si>
    <t>L Alekseeva, J Azar, M Gine, S Samila, B Taska</t>
  </si>
  <si>
    <t>The demand for AI skills in the labor market</t>
  </si>
  <si>
    <t>Labour economics</t>
  </si>
  <si>
    <t>https://www.sciencedirect.com/science/article/pii/S0927537121000373</t>
  </si>
  <si>
    <t>https://scholar.google.com/scholar?cites=6130671552808327409&amp;as_sdt=2005&amp;sciodt=2007&amp;hl=en</t>
  </si>
  <si>
    <t>… of the artificial intelligence field, machine learning is used to … Hence, we expect firms facing higher financial constraints, … The main specification for this analysis accounts for time, SOC-…</t>
  </si>
  <si>
    <t>https://lirias.kuleuven.be/retrieve/719528</t>
  </si>
  <si>
    <t>https://scholar.google.com/scholar?q=related:8Zi7q0uFFFUJ:scholar.google.com/&amp;scioq=artificial+intelligence+accounting+finance&amp;hl=en&amp;as_sdt=2007&amp;as_ylo=2021&amp;as_yhi=2024</t>
  </si>
  <si>
    <t>S Battisti, N Agarwal, A Brem</t>
  </si>
  <si>
    <t>Creating new tech entrepreneurs with digital platforms: Meta-organizations for shared value in data-driven retail ecosystems</t>
  </si>
  <si>
    <t>https://www.sciencedirect.com/science/article/pii/S0040162521008234</t>
  </si>
  <si>
    <t>https://scholar.google.com/scholar?cites=18291216216431361808&amp;as_sdt=2005&amp;sciodt=2007&amp;hl=en</t>
  </si>
  <si>
    <t>… Creating technologically focused entrepreneurs is a crucial endeavor worldwide, especially with the exponential growth of artificial intelligence (AI) innovation. This research explores …</t>
  </si>
  <si>
    <t>https://www.across-magazine.com/wp-content/uploads/2022/06/18.-2022-Creating-new-tech-entrepreneurs-with-digital-platforms.pdf</t>
  </si>
  <si>
    <t>https://scholar.google.com/scholar?q=related:EH9B4jx01_0J:scholar.google.com/&amp;scioq=artificial+intelligence+accounting+finance&amp;hl=en&amp;as_sdt=2007&amp;as_ylo=2021&amp;as_yhi=2024</t>
  </si>
  <si>
    <t>F Mumali</t>
  </si>
  <si>
    <t>Artificial neural network-based decision support systems in manufacturing processes: A systematic literature review</t>
  </si>
  <si>
    <t>Computers &amp;Industrial Engineering</t>
  </si>
  <si>
    <t>https://www.sciencedirect.com/science/article/pii/S0360835222000341</t>
  </si>
  <si>
    <t>https://scholar.google.com/scholar?cites=1048401372719738550&amp;as_sdt=2005&amp;sciodt=2007&amp;hl=en</t>
  </si>
  <si>
    <t>… artificial intelligence with data, models, and expert knowledge to support decision-makers (Sarma, 1994). Artificial Intelligence … in incorporating artificial intelligence techniques such as …</t>
  </si>
  <si>
    <t>https://scholar.google.com/scholar?q=related:tu79an6rjA4J:scholar.google.com/&amp;scioq=artificial+intelligence+accounting+finance&amp;hl=en&amp;as_sdt=2007&amp;as_ylo=2021&amp;as_yhi=2024</t>
  </si>
  <si>
    <t>Y Zhang, M Zhang, J Li, G Liu, MM Yang…</t>
  </si>
  <si>
    <t>A bibliometric review of a decade of research: Big data in business research–Setting a research agenda</t>
  </si>
  <si>
    <t>https://www.sciencedirect.com/science/article/pii/S0148296320307475</t>
  </si>
  <si>
    <t>https://scholar.google.com/scholar?cites=2085592337823139000&amp;as_sdt=2005&amp;sciodt=2007&amp;hl=en</t>
  </si>
  <si>
    <t>… The last several years have witnessed a surge of interest in artificial intelligence (AI). As the … , including management, accounting, economics, finance, information management and …</t>
  </si>
  <si>
    <t>https://scholar.google.com/scholar?q=related:uIQ5ai6D8RwJ:scholar.google.com/&amp;scioq=artificial+intelligence+accounting+finance&amp;hl=en&amp;as_sdt=2007&amp;as_ylo=2021&amp;as_yhi=2024</t>
  </si>
  <si>
    <t>D Zhang, S Lou</t>
  </si>
  <si>
    <t>The application research of neural network and BP algorithm in stock price pattern classification and prediction</t>
  </si>
  <si>
    <t>Future Generation Computer Systems</t>
  </si>
  <si>
    <t>https://www.sciencedirect.com/science/article/pii/S0167739X20329861</t>
  </si>
  <si>
    <t>https://scholar.google.com/scholar?cites=8766077291030103302&amp;as_sdt=2005&amp;sciodt=2007&amp;hl=en</t>
  </si>
  <si>
    <t>… With the rapid development of artificial intelligence and computer technology, the stock … In recent years, the application of artificial neural networks in the field of finance has become a …</t>
  </si>
  <si>
    <t>https://scholar.google.com/scholar?q=related:BsV3_dlcp3kJ:scholar.google.com/&amp;scioq=artificial+intelligence+accounting+finance&amp;hl=en&amp;as_sdt=2007&amp;as_ylo=2021&amp;as_yhi=2024</t>
  </si>
  <si>
    <t>M Van Geest, B Tekinerdogan, C Catal</t>
  </si>
  <si>
    <t>Design of a reference architecture for developing smart warehouses in industry 4.0</t>
  </si>
  <si>
    <t>Computers in industry</t>
  </si>
  <si>
    <t>https://www.sciencedirect.com/science/article/pii/S0166361520305777</t>
  </si>
  <si>
    <t>https://scholar.google.com/scholar?cites=14502130006534937666&amp;as_sdt=2005&amp;sciodt=2007&amp;hl=en</t>
  </si>
  <si>
    <t>… of IoT, Robotics, and Artificial Intelligence is the future … Finance/accounting is responsible for all financial aspects of the warehouse and guaranteeing it keeps operating from a financial …</t>
  </si>
  <si>
    <t>https://scholar.google.com/scholar?q=related:QlwMxmfqQckJ:scholar.google.com/&amp;scioq=artificial+intelligence+accounting+finance&amp;hl=en&amp;as_sdt=2007&amp;as_ylo=2021&amp;as_yhi=2024</t>
  </si>
  <si>
    <t>MJ Segovia-Vargas</t>
  </si>
  <si>
    <t>Money laundering and terrorism financing detection using neural networks and an abnormality indicator</t>
  </si>
  <si>
    <t>https://www.sciencedirect.com/science/article/pii/S0957417420311209</t>
  </si>
  <si>
    <t>https://scholar.google.com/scholar?cites=2879696308854402595&amp;as_sdt=2005&amp;sciodt=2007&amp;hl=en</t>
  </si>
  <si>
    <t>… strict regulations aimed at preventing terrorism financing in each country. … artificial intelligence to detect the movements of money in financial institutions destined for terrorism financing…</t>
  </si>
  <si>
    <t>https://scholar.google.com/scholar?q=related:Iy5FHom89icJ:scholar.google.com/&amp;scioq=artificial+intelligence+accounting+finance&amp;hl=en&amp;as_sdt=2007&amp;as_ylo=2021&amp;as_yhi=2024</t>
  </si>
  <si>
    <t>Z Zhou, Z Li</t>
  </si>
  <si>
    <t>Corporate digital transformation and trade credit financing</t>
  </si>
  <si>
    <t>https://www.sciencedirect.com/science/article/pii/S0148296323001510</t>
  </si>
  <si>
    <t>https://scholar.google.com/scholar?cites=14484100834626177472&amp;as_sdt=2005&amp;sciodt=2007&amp;hl=en</t>
  </si>
  <si>
    <t>… data come from the China Stock Market &amp;Accounting Research … of listed financial companies (because their accounting … strategies, namely artificial intelligence technology, big data …</t>
  </si>
  <si>
    <t>https://scholar.google.com/scholar?q=related:wAnVEvjcAckJ:scholar.google.com/&amp;scioq=artificial+intelligence+accounting+finance&amp;hl=en&amp;as_sdt=2007&amp;as_ylo=2021&amp;as_yhi=2024</t>
  </si>
  <si>
    <t>Y Wang, S Xiuping, Q Zhang</t>
  </si>
  <si>
    <t>Can fintech improve the efficiency of commercial banks?—An analysis based on big data</t>
  </si>
  <si>
    <t>… in international business and finance</t>
  </si>
  <si>
    <t>https://www.sciencedirect.com/science/article/pii/S0275531920309466</t>
  </si>
  <si>
    <t>https://scholar.google.com/scholar?cites=8873769731297431730&amp;as_sdt=2005&amp;sciodt=2007&amp;hl=en</t>
  </si>
  <si>
    <t>… of the finance industry (Darolles, 2016). Related fields include big data, artificial intelligence (AI), … Therefore, in practice, the number of deposit and loan accounts alone is usually used to …</t>
  </si>
  <si>
    <t>https://scholar.google.com/scholar?q=related:stCYLI72JXsJ:scholar.google.com/&amp;scioq=artificial+intelligence+accounting+finance&amp;hl=en&amp;as_sdt=2007&amp;as_ylo=2021&amp;as_yhi=2024</t>
  </si>
  <si>
    <t>H Qian, B Wang, M Yuan, S Gao, Y Song</t>
  </si>
  <si>
    <t>Financial distress prediction using a corrected feature selection measure and gradient boosted decision tree</t>
  </si>
  <si>
    <t>https://www.sciencedirect.com/science/article/pii/S0957417421015177</t>
  </si>
  <si>
    <t>https://scholar.google.com/scholar?cites=7005864060179051854&amp;as_sdt=2005&amp;sciodt=2007&amp;hl=en</t>
  </si>
  <si>
    <t>… Corporate financial distress prediction research has been … machine learning models, which not only improves accuracy but also makes the results more interpretable. Based on financial …</t>
  </si>
  <si>
    <t>https://scholar.google.com/scholar?q=related:TvWlez7UOWEJ:scholar.google.com/&amp;scioq=artificial+intelligence+accounting+finance&amp;hl=en&amp;as_sdt=2007&amp;as_ylo=2021&amp;as_yhi=2024</t>
  </si>
  <si>
    <t>A Haleem, M Javaid, RP Singh</t>
  </si>
  <si>
    <t>An era of ChatGPT as a significant futuristic support tool: A study on features, abilities, and challenges</t>
  </si>
  <si>
    <t>BenchCouncil transactions on …</t>
  </si>
  <si>
    <t>https://www.sciencedirect.com/science/article/pii/S2772485923000066</t>
  </si>
  <si>
    <t>https://scholar.google.com/scholar?cites=15262740802245566612&amp;as_sdt=2005&amp;sciodt=2007&amp;hl=en</t>
  </si>
  <si>
    <t>… This artificially intelligent online correspondent will try to react to our inquiries with a paragraph’s worth of information and create songs or tales in response to the instructions we provide…</t>
  </si>
  <si>
    <t>https://scholar.google.com/scholar?q=related:lCC16OQl0NMJ:scholar.google.com/&amp;scioq=artificial+intelligence+accounting+finance&amp;hl=en&amp;as_sdt=2007&amp;as_ylo=2021&amp;as_yhi=2024</t>
  </si>
  <si>
    <t>PS Perumal, M Sujasree, S Chavhan, D Gupta…</t>
  </si>
  <si>
    <t>An insight into crash avoidance and overtaking advice systems for autonomous vehicles: a review, challenges and solutions</t>
  </si>
  <si>
    <t>… of artificial intelligence</t>
  </si>
  <si>
    <t>https://www.sciencedirect.com/science/article/pii/S0952197621002542</t>
  </si>
  <si>
    <t>https://scholar.google.com/scholar?cites=95365593182936057&amp;as_sdt=2005&amp;sciodt=2007&amp;hl=en</t>
  </si>
  <si>
    <t>… Over the past few decades, Artificial Intelligence (AI) has been widely used in various fields like agriculture, defence, medicine, home automation, autonomous driving, robotics, etc. …</t>
  </si>
  <si>
    <t>https://scholar.google.com/scholar?q=related:-Zt2cYDOUgEJ:scholar.google.com/&amp;scioq=artificial+intelligence+accounting+finance&amp;hl=en&amp;as_sdt=2007&amp;as_ylo=2021&amp;as_yhi=2024</t>
  </si>
  <si>
    <t>V Felizardo, NM Garcia, N Pombo…</t>
  </si>
  <si>
    <t>Data-based algorithms and models using diabetics real data for blood glucose and hypoglycaemia prediction–a systematic literature review</t>
  </si>
  <si>
    <t>Artificial Intelligence in …</t>
  </si>
  <si>
    <t>https://www.sciencedirect.com/science/article/pii/S0933365721001135</t>
  </si>
  <si>
    <t>https://scholar.google.com/scholar?cites=6983545545643469055&amp;as_sdt=2005&amp;sciodt=2007&amp;hl=en</t>
  </si>
  <si>
    <t>… The potential of Artificial Intelligence and machine learning on … Artificial Neural networks and hybrid models show better … Define an evaluation criterion that accounts for the clinical risk of …</t>
  </si>
  <si>
    <t>https://scholar.google.com/scholar?q=related:_yjXYKyJ6mAJ:scholar.google.com/&amp;scioq=artificial+intelligence+accounting+finance&amp;hl=en&amp;as_sdt=2007&amp;as_ylo=2021&amp;as_yhi=2024</t>
  </si>
  <si>
    <t>A Razzaq, A Sharif, I Ozturk, M Skare</t>
  </si>
  <si>
    <t>Asymmetric influence of digital finance, and renewable energy technology innovation on green growth in China</t>
  </si>
  <si>
    <t>Renewable Energy</t>
  </si>
  <si>
    <t>https://www.sciencedirect.com/science/article/pii/S0960148122017220</t>
  </si>
  <si>
    <t>https://scholar.google.com/scholar?cites=6820325870379232667&amp;as_sdt=2005&amp;sciodt=2007&amp;hl=en</t>
  </si>
  <si>
    <t>… like big data and artificial intelligence [3,4]. Traditional financial institutions startups digital … For GGDP, we follow the SEEA-2012 accounting framework proposed by the United …</t>
  </si>
  <si>
    <t>https://scholar.google.com/scholar?q=related:m21cVD6qpl4J:scholar.google.com/&amp;scioq=artificial+intelligence+accounting+finance&amp;hl=en&amp;as_sdt=2007&amp;as_ylo=2021&amp;as_yhi=2024</t>
  </si>
  <si>
    <t>AN Sayed, Y Himeur, F Bensaali</t>
  </si>
  <si>
    <t>Deep and transfer learning for building occupancy detection: A review and comparative analysis</t>
  </si>
  <si>
    <t>… applications of artificial intelligence</t>
  </si>
  <si>
    <t>https://www.sciencedirect.com/science/article/pii/S0952197622003207</t>
  </si>
  <si>
    <t>https://scholar.google.com/scholar?cites=13285591078822819845&amp;as_sdt=2005&amp;sciodt=2007&amp;hl=en</t>
  </si>
  <si>
    <t>… Besides, integrating artificial intelligence (AI) into the BIoT is essential for data analysis and intelligent decision-making. Thus, data-driven approaches to infer occupancy patterns usage …</t>
  </si>
  <si>
    <t>https://scholar.google.com/scholar?q=related:BThVNLLmX7gJ:scholar.google.com/&amp;scioq=artificial+intelligence+accounting+finance&amp;hl=en&amp;as_sdt=2007&amp;as_ylo=2021&amp;as_yhi=2024</t>
  </si>
  <si>
    <t>M Di Mauro, G Galatro, G Fortino, A Liotta</t>
  </si>
  <si>
    <t>Supervised feature selection techniques in network intrusion detection: A critical review</t>
  </si>
  <si>
    <t>https://www.sciencedirect.com/science/article/pii/S0952197621000634</t>
  </si>
  <si>
    <t>https://scholar.google.com/scholar?cites=11887264611693768630&amp;as_sdt=2005&amp;sciodt=2007&amp;hl=en</t>
  </si>
  <si>
    <t>Abstract Machine Learning (ML) techniques are becoming an invaluable support for network intrusion detection, especially in revealing anomalous flows, which often hide cyber-threats. …</t>
  </si>
  <si>
    <t>https://arxiv.org/pdf/2104.04958</t>
  </si>
  <si>
    <t>https://scholar.google.com/scholar?q=related:ti8U0y4M-KQJ:scholar.google.com/&amp;scioq=artificial+intelligence+accounting+finance&amp;hl=en&amp;as_sdt=2007&amp;as_ylo=2021&amp;as_yhi=2024</t>
  </si>
  <si>
    <t>L Zhu, X Zhou, C Zhang</t>
  </si>
  <si>
    <t>Rapid identification of high-quality marine shale gas reservoirs based on the oversampling method and random forest algorithm</t>
  </si>
  <si>
    <t>Artificial Intelligence in Geosciences</t>
  </si>
  <si>
    <t>https://www.sciencedirect.com/science/article/pii/S2666544121000307</t>
  </si>
  <si>
    <t>https://scholar.google.com/scholar?cites=1750004960613770173&amp;as_sdt=2005&amp;sciodt=2007&amp;hl=en</t>
  </si>
  <si>
    <t>… We declare that we have no financial and personal relationships with other people or organizations that can inappropriately influence our work, there is no professional or other …</t>
  </si>
  <si>
    <t>https://scholar.google.com/scholar?q=related:vSOOYD1ESRgJ:scholar.google.com/&amp;scioq=artificial+intelligence+accounting+finance&amp;hl=en&amp;as_sdt=2007&amp;as_ylo=2021&amp;as_yhi=2024</t>
  </si>
  <si>
    <t>A Blanco-Justicia, J Domingo-Ferrer, S Martínez…</t>
  </si>
  <si>
    <t>Achieving security and privacy in federated learning systems: Survey, research challenges and future directions</t>
  </si>
  <si>
    <t>https://www.sciencedirect.com/science/article/pii/S095219762100316X</t>
  </si>
  <si>
    <t>https://scholar.google.com/scholar?cites=17623337099608096202&amp;as_sdt=2005&amp;sciodt=2007&amp;hl=en</t>
  </si>
  <si>
    <t>Federated learning (FL) allows a server to learn a machine learning (ML) model across multiple decentralized clients that privately store their own training data. In contrast with …</t>
  </si>
  <si>
    <t>https://scholar.google.com/scholar?q=related:yn0aO7irkvQJ:scholar.google.com/&amp;scioq=artificial+intelligence+accounting+finance&amp;hl=en&amp;as_sdt=2007&amp;as_ylo=2021&amp;as_yhi=2024</t>
  </si>
  <si>
    <t>F Antaki, S Touma, D Milad, J El-Khoury, R Duval</t>
  </si>
  <si>
    <t>Evaluating the performance of ChatGPT in ophthalmology: an analysis of its successes and shortcomings</t>
  </si>
  <si>
    <t>Ophthalmology science</t>
  </si>
  <si>
    <t>https://www.sciencedirect.com/science/article/pii/S2666914523000568</t>
  </si>
  <si>
    <t>https://scholar.google.com/scholar?cites=11419051226706615007&amp;as_sdt=2005&amp;sciodt=2007&amp;hl=en</t>
  </si>
  <si>
    <t>… Foundation models are a novel type of artificial intelligence algorithms, in which models are pretrained at scale on unannotated data and fine-tuned for a myriad of downstream tasks, …</t>
  </si>
  <si>
    <t>https://scholar.google.com/scholar?q=related:3xrWB5eeeJ4J:scholar.google.com/&amp;scioq=artificial+intelligence+accounting+finance&amp;hl=en&amp;as_sdt=2007&amp;as_ylo=2021&amp;as_yhi=2024</t>
  </si>
  <si>
    <t>J Laux, S Wachter, B Mittelstadt</t>
  </si>
  <si>
    <t>Taming the few: Platform regulation, independent audits, and the risks of capture created by the DMA and DSA</t>
  </si>
  <si>
    <t>Computer law &amp;Security review</t>
  </si>
  <si>
    <t>https://www.sciencedirect.com/science/article/pii/S0267364921000868</t>
  </si>
  <si>
    <t>https://scholar.google.com/scholar?cites=6049975260965321259&amp;as_sdt=2005&amp;sciodt=2007&amp;hl=en</t>
  </si>
  <si>
    <t>… industries such as accounting and finance can be instructive. … in finance itself, where automation and artificial intelligence play … in financial auditing in the aftermath of the global …</t>
  </si>
  <si>
    <t>https://scholar.google.com/scholar?q=related:Kzq9GXLU9VMJ:scholar.google.com/&amp;scioq=artificial+intelligence+accounting+finance&amp;hl=en&amp;as_sdt=2007&amp;as_ylo=2021&amp;as_yhi=2024</t>
  </si>
  <si>
    <t>D Korkmaz, H Acikgoz</t>
  </si>
  <si>
    <t>An efficient fault classification method in solar photovoltaic modules using transfer learning and multi-scale convolutional neural network</t>
  </si>
  <si>
    <t>https://www.sciencedirect.com/science/article/pii/S0952197622001695</t>
  </si>
  <si>
    <t>https://scholar.google.com/scholar?cites=1923973158234398727&amp;as_sdt=2005&amp;sciodt=2007&amp;hl=en</t>
  </si>
  <si>
    <t>… PV systems, an intelligent decision-making mechanism can be developed by using artificial intelligence-based approaches. Contrary to conventional machine learning algorithms, CNN …</t>
  </si>
  <si>
    <t>http://dspace.ozal.edu.tr:8080/xmlui/bitstream/handle/20.500.12899/1172/Korkmaz%2C%20Deniz%20-%20Makale%20Dosyas%C4%B1.pdf?sequence=1&amp;isAllowed=y</t>
  </si>
  <si>
    <t>https://scholar.google.com/scholar?q=related:B6DyzWRTsxoJ:scholar.google.com/&amp;scioq=artificial+intelligence+accounting+finance&amp;hl=en&amp;as_sdt=2007&amp;as_ylo=2021&amp;as_yhi=2024</t>
  </si>
  <si>
    <t>S Rao, AK Verma, T Bhatia</t>
  </si>
  <si>
    <t>A review on social spam detection: Challenges, open issues, and future directions</t>
  </si>
  <si>
    <t>https://www.sciencedirect.com/science/article/pii/S0957417421011209</t>
  </si>
  <si>
    <t>https://scholar.google.com/scholar?cites=10858663355464045830&amp;as_sdt=2005&amp;sciodt=2007&amp;hl=en</t>
  </si>
  <si>
    <t>… The latest developments in the form of artificial intelligence-… , features used, various machine learning and deep learning … bots instead of legitimate accounts to disseminate spam. …</t>
  </si>
  <si>
    <t>https://scholar.google.com/scholar?q=related:BlX8Rcq4sZYJ:scholar.google.com/&amp;scioq=artificial+intelligence+accounting+finance&amp;hl=en&amp;as_sdt=2007&amp;as_ylo=2021&amp;as_yhi=2024</t>
  </si>
  <si>
    <t>S Zhang, J Wu, Y Jia, YG Wang, Y Zhang…</t>
  </si>
  <si>
    <t>A temporal LASSO regression model for the emergency forecasting of the suspended sediment concentrations in coastal oceans: Accuracy and interpretability</t>
  </si>
  <si>
    <t>https://www.sciencedirect.com/science/article/pii/S0952197621000531</t>
  </si>
  <si>
    <t>https://scholar.google.com/scholar?cites=2380961820010329498&amp;as_sdt=2005&amp;sciodt=2007&amp;hl=en</t>
  </si>
  <si>
    <t>… The authors declare that they have no known competing financial interests or personal relationships … Past, present and prospect of an Artificial Intelligence (AI) based model for sediment …</t>
  </si>
  <si>
    <t>https://eprints.qut.edu.au/208239/1/75603044.pdf</t>
  </si>
  <si>
    <t>https://scholar.google.com/scholar?q=related:mrV7ESngCiEJ:scholar.google.com/&amp;scioq=artificial+intelligence+accounting+finance&amp;hl=en&amp;as_sdt=2007&amp;as_ylo=2021&amp;as_yhi=2024</t>
  </si>
  <si>
    <t>S Leitner-Hanetseder, OM Lehner…</t>
  </si>
  <si>
    <t>A profession in transition: actors, tasks and roles in AI-based accounting</t>
  </si>
  <si>
    <t>… Accounting …</t>
  </si>
  <si>
    <t>Emerald Publishing Limited</t>
  </si>
  <si>
    <t>https://scholar.google.com/scholar?cites=3591191161771633178&amp;as_sdt=2005&amp;sciodt=2007&amp;hl=en</t>
  </si>
  <si>
    <t>10.1108/JAAR-10-2020-0201</t>
  </si>
  <si>
    <t>https://www.emerald.com/insight/content/doi/10.1108/JAAR-10-2020-0201/full/pdf</t>
  </si>
  <si>
    <t>https://scholar.google.com/scholar?q=related:GqrrrVV51jEJ:scholar.google.com/&amp;scioq=artificial+intelligence+accounting+finance&amp;hl=en&amp;as_sdt=2007&amp;as_ylo=2021&amp;as_yhi=2024</t>
  </si>
  <si>
    <t>M Bellucci, DC Bianchi…</t>
  </si>
  <si>
    <t>Blockchain in accounting practice and research: systematic literature review</t>
  </si>
  <si>
    <t>Meditari Accountancy …</t>
  </si>
  <si>
    <t>https://scholar.google.com/scholar?cites=9091226226449491944&amp;as_sdt=2005&amp;sciodt=2007&amp;hl=en</t>
  </si>
  <si>
    <t>10.1108/MEDAR-10-2021-1477</t>
  </si>
  <si>
    <t>https://www.emerald.com/insight/content/doi/10.1108/MEDAR-10-2021-1477/full/pdf</t>
  </si>
  <si>
    <t>https://scholar.google.com/scholar?q=related:6Kc86BWGKn4J:scholar.google.com/&amp;scioq=artificial+intelligence+accounting+finance&amp;hl=en&amp;as_sdt=2007&amp;as_ylo=2021&amp;as_yhi=2024</t>
  </si>
  <si>
    <t>H Losbichler, OM Lehner</t>
  </si>
  <si>
    <t>Limits of artificial intelligence in controlling and the ways forward: a call for future accounting research</t>
  </si>
  <si>
    <t>Journal of Applied Accounting Research</t>
  </si>
  <si>
    <t>emerald.com</t>
  </si>
  <si>
    <t>https://www.emerald.com/insight/content/doi/10.1108/JAAR-10-2020-0207/full/html</t>
  </si>
  <si>
    <t>https://scholar.google.com/scholar?cites=14211679006964600716&amp;as_sdt=2005&amp;sciodt=2007&amp;hl=en</t>
  </si>
  <si>
    <t>10.1108/JAAR-10-2020-0207</t>
  </si>
  <si>
    <t>… on the digitalisation of accounting in the Journal of Applied Accounting Research. The outcome of … The resulting list was then presented and discussed at a large finance and accounting …</t>
  </si>
  <si>
    <t>https://scholar.google.com/scholar?q=related:jE8AmMIGOsUJ:scholar.google.com/&amp;scioq=artificial+intelligence+accounting+finance&amp;hl=en&amp;as_sdt=2007&amp;as_ylo=2021&amp;as_yhi=2024</t>
  </si>
  <si>
    <t>JK Hentzen, A Hoffmann, R Dolan…</t>
  </si>
  <si>
    <t>Artificial intelligence in customer-facing financial services: a systematic literature review and agenda for future research</t>
  </si>
  <si>
    <t>https://www.emerald.com/insight/content/doi/10.1108/IJBM-09-2021-0417/full/html</t>
  </si>
  <si>
    <t>https://scholar.google.com/scholar?cites=13840943240360053153&amp;as_sdt=2005&amp;sciodt=2007&amp;hl=en</t>
  </si>
  <si>
    <t>10.1108/IJBM-09-2021-0417</t>
  </si>
  <si>
    <t>… The objective of this study is to provide a systematic review of the literature on artificial intelligence (AI) in customer-facing financial services, providing an overview of explored contexts …</t>
  </si>
  <si>
    <t>https://arvidhoffmann.nl/Hentzen%20et%20al.%202021%20IJBM.pdf</t>
  </si>
  <si>
    <t>https://scholar.google.com/scholar?q=related:oUkBbovoFMAJ:scholar.google.com/&amp;scioq=artificial+intelligence+accounting+finance&amp;hl=en&amp;as_sdt=2007&amp;as_ylo=2021&amp;as_yhi=2024</t>
  </si>
  <si>
    <t>A Bhatia, A Chandani, R Atiq, M Mehta…</t>
  </si>
  <si>
    <t>Artificial intelligence in financial services: a qualitative research to discover robo-advisory services</t>
  </si>
  <si>
    <t>… Research in Financial …</t>
  </si>
  <si>
    <t>https://www.emerald.com/insight/content/doi/10.1108/QRFM-10-2020-0199/full/html</t>
  </si>
  <si>
    <t>https://scholar.google.com/scholar?cites=1559118818028723576&amp;as_sdt=2005&amp;sciodt=2007&amp;hl=en</t>
  </si>
  <si>
    <t>10.1108/QRFM-10-2020-0199</t>
  </si>
  <si>
    <t>… Future research is imperative to study the dynamic nature of artificial intelligence (AI) theories and investigate whether they are able to capture the sentiments of individual investors and …</t>
  </si>
  <si>
    <t>https://scholar.google.com/scholar?q=related:eJ06700aoxUJ:scholar.google.com/&amp;scioq=artificial+intelligence+accounting+finance&amp;hl=en&amp;as_sdt=2007&amp;as_ylo=2021&amp;as_yhi=2024</t>
  </si>
  <si>
    <t>G Gigante, A Zago</t>
  </si>
  <si>
    <t>DARQ technologies in the financial sector: artificial intelligence applications in personalized banking</t>
  </si>
  <si>
    <t>Qualitative Research in Financial Markets</t>
  </si>
  <si>
    <t>https://www.emerald.com/insight/content/doi/10.1108/QRFM-02-2021-0025/full/html</t>
  </si>
  <si>
    <t>https://scholar.google.com/scholar?cites=11260870435939619790&amp;as_sdt=2005&amp;sciodt=2007&amp;hl=en</t>
  </si>
  <si>
    <t>10.1108/QRFM-02-2021-0025</t>
  </si>
  <si>
    <t>… distributed ledger, artificial intelligence, extended reality, quantum computing) and their potential applications in the financial sector, with an in-depth analysis of artificial intelligence (AI) …</t>
  </si>
  <si>
    <t>https://scholar.google.com/scholar?q=related:zhPhs_-lRpwJ:scholar.google.com/&amp;scioq=artificial+intelligence+accounting+finance&amp;hl=en&amp;as_sdt=2007&amp;as_ylo=2021&amp;as_yhi=2024</t>
  </si>
  <si>
    <t>E Mogaji, NP Nguyen</t>
  </si>
  <si>
    <t>Managers' understanding of artificial intelligence in relation to marketing financial services: insights from a cross-country study</t>
  </si>
  <si>
    <t>International Journal of Bank Marketing</t>
  </si>
  <si>
    <t>https://www.emerald.com/insight/content/doi/10.1108/IJBM-09-2021-0440/full/html</t>
  </si>
  <si>
    <t>https://scholar.google.com/scholar?cites=13136570332033935703&amp;as_sdt=2005&amp;sciodt=2007&amp;hl=en</t>
  </si>
  <si>
    <t>10.1108/IJBM-09-2021-0440</t>
  </si>
  <si>
    <t>… The introduction of artificial intelligence (AI) in the financial services industry largely arose from the increasing demand for financial regulation, the need for profitability and the …</t>
  </si>
  <si>
    <t>https://www.researchgate.net/profile/Emmanuel-Mogaji/publication/356665465_Managers'_Understanding_of_Artificial_Intelligence_in_Relation_to_Marketing_Financial_Services_Insights_from_a_Cross-Country_Study/links/61a7256885c5ea51abc17f8a/Managers-Understanding-of-Artificial-Intelligence-in-Relation-to-Marketing-Financial-Services-Insights-from-a-Cross-Country-Study.pdf</t>
  </si>
  <si>
    <t>https://scholar.google.com/scholar?q=related:V2nRzx15TrYJ:scholar.google.com/&amp;scioq=artificial+intelligence+accounting+finance&amp;hl=en&amp;as_sdt=2007&amp;as_ylo=2021&amp;as_yhi=2024</t>
  </si>
  <si>
    <t>D Mancini, R Lombardi, M Tavana</t>
  </si>
  <si>
    <t>Four research pathways for understanding the role of smart technologies in accounting</t>
  </si>
  <si>
    <t>Meditari Accountancy Research</t>
  </si>
  <si>
    <t>https://www.emerald.com/insight/content/doi/10.1108/MEDAR-03-2021-1258/full/html</t>
  </si>
  <si>
    <t>https://scholar.google.com/scholar?cites=1138520732728335994&amp;as_sdt=2005&amp;sciodt=2007&amp;hl=en</t>
  </si>
  <si>
    <t>10.1108/MEDAR-03-2021-1258</t>
  </si>
  <si>
    <t>… This paper aims to study the role of smart technologies (eg, artificial intelligence, Internet of … We focused on the links between smart and information technology and financial accounting…</t>
  </si>
  <si>
    <t>http://tavana.us/publications/SMART-ACC.pdf</t>
  </si>
  <si>
    <t>https://scholar.google.com/scholar?q=related:ep6wA5PWzA8J:scholar.google.com/&amp;scioq=artificial+intelligence+accounting+finance&amp;hl=en&amp;as_sdt=2007&amp;as_ylo=2021&amp;as_yhi=2024</t>
  </si>
  <si>
    <t>NM Boustani</t>
  </si>
  <si>
    <t>Artificial intelligence impact on banks clients and employees in an Asian developing country</t>
  </si>
  <si>
    <t>Journal of Asia Business Studies</t>
  </si>
  <si>
    <t>https://www.emerald.com/insight/content/doi/10.1108/JABS-09-2020-0376/full/html</t>
  </si>
  <si>
    <t>https://scholar.google.com/scholar?cites=13117841170888975514&amp;as_sdt=2005&amp;sciodt=2007&amp;hl=en</t>
  </si>
  <si>
    <t>10.1108/JABS-09-2020-0376</t>
  </si>
  <si>
    <t>… artificial intelligence (AI) in banking sector, its impact on banks employees and consumer behavior alike when buying financial … in their bank accounts instead of buying financial services …</t>
  </si>
  <si>
    <t>https://scholar.google.com/scholar?q=related:muTUKgvvC7YJ:scholar.google.com/&amp;scioq=artificial+intelligence+accounting+finance&amp;hl=en&amp;as_sdt=2007&amp;as_ylo=2021&amp;as_yhi=2024</t>
  </si>
  <si>
    <t>OM Lehner, K Ittonen, H Silvola, E Ström…</t>
  </si>
  <si>
    <t>Artificial intelligence based decision-making in accounting and auditing: ethical challenges and normative thinking</t>
  </si>
  <si>
    <t>Accounting, Auditing &amp; …</t>
  </si>
  <si>
    <t>https://www.emerald.com/insight/content/doi/10.1108/AAAJ-09-2020-4934/full/</t>
  </si>
  <si>
    <t>https://scholar.google.com/scholar?cites=3240477061212732888&amp;as_sdt=2005&amp;sciodt=2007&amp;hl=en</t>
  </si>
  <si>
    <t>10.1108/AAAJ-09-2020-4934</t>
  </si>
  <si>
    <t>… from the fields of accounting (auditing), economics, finance as well as information sciences and general management (including business ethics) that had accounting related content, …</t>
  </si>
  <si>
    <t>https://www.emerald.com/insight/content/doi/10.1108/AAAJ-09-2020-4934/full/pdf</t>
  </si>
  <si>
    <t>https://scholar.google.com/scholar?q=related:2P1i6Ld8-CwJ:scholar.google.com/&amp;scioq=artificial+intelligence+accounting+finance&amp;hl=en&amp;as_sdt=2007&amp;as_ylo=2021&amp;as_yhi=2024</t>
  </si>
  <si>
    <t>T Korhonen, E Selos, T Laine…</t>
  </si>
  <si>
    <t>Exploring the programmability of management accounting work for increasing automation: an interventionist case study</t>
  </si>
  <si>
    <t>https://www.emerald.com/insight/content/doi/10.1108/AAAJ-12-2016-2809/full/html</t>
  </si>
  <si>
    <t>https://scholar.google.com/scholar?cites=8107840427039802064&amp;as_sdt=2005&amp;sciodt=2007&amp;hl=en</t>
  </si>
  <si>
    <t>10.1108/AAAJ-12-2016-2809</t>
  </si>
  <si>
    <t>… accounting (eg robotic process automation, big data, machine learning and artificial intelligence… of new expertise and training that accounting and finance professionals would require in …</t>
  </si>
  <si>
    <t>https://researchportal.tuni.fi/files/47156800/Exploring_the_programmability_of_management_accounting_work_for_increasing_automation.pdf</t>
  </si>
  <si>
    <t>https://scholar.google.com/scholar?q=related:0EJCRenVhHAJ:scholar.google.com/&amp;scioq=artificial+intelligence+accounting+finance&amp;hl=en&amp;as_sdt=2007&amp;as_ylo=2021&amp;as_yhi=2024</t>
  </si>
  <si>
    <t>P Roszkowska</t>
  </si>
  <si>
    <t>Fintech in financial reporting and audit for fraud prevention and safeguarding equity investments</t>
  </si>
  <si>
    <t>Journal of Accounting &amp; Organizational Change</t>
  </si>
  <si>
    <t>https://www.emerald.com/insight/content/doi/10.1108/JAOC-09-2019-0098/full/html</t>
  </si>
  <si>
    <t>https://scholar.google.com/scholar?cites=5751629355294782819&amp;as_sdt=2005&amp;sciodt=2007&amp;hl=en</t>
  </si>
  <si>
    <t>10.1108/JAOC-09-2019-0098</t>
  </si>
  <si>
    <t>… artificial intelligence solutions have different functionality and can effectively solve various financial … information in financial statements and generally change how companies operate. …</t>
  </si>
  <si>
    <t>https://www.researchgate.net/profile/Paulina-Roszkowska-2/publication/346481280_Fintech_in_Financial_Reporting_and_Audit_for_Fraud_Prevention_and_Safeguarding_Equity_Investments/links/654e495cb1398a779d76af0a/Fintech-in-Financial-Reporting-and-Audit-for-Fraud-Prevention-and-Safeguarding-Equity-Investments.pdf</t>
  </si>
  <si>
    <t>https://scholar.google.com/scholar?q=related:Y_UN2mzk0U8J:scholar.google.com/&amp;scioq=artificial+intelligence+accounting+finance&amp;hl=en&amp;as_sdt=2007&amp;as_ylo=2021&amp;as_yhi=2024</t>
  </si>
  <si>
    <t>M Rahman, TH Ming, TA Baigh…</t>
  </si>
  <si>
    <t>Adoption of artificial intelligence in banking services: an empirical analysis</t>
  </si>
  <si>
    <t>https://www.emerald.com/insight/content/doi/10.1108/IJOEM-06-2020-0724/full/html</t>
  </si>
  <si>
    <t>https://scholar.google.com/scholar?cites=4976706804384116875&amp;as_sdt=2005&amp;sciodt=2007&amp;hl=en</t>
  </si>
  <si>
    <t>10.1108/IJOEM-06-2020-0724</t>
  </si>
  <si>
    <t>Purpose This study aims to understand the importance and challenges of adopting artificial intelligence (AI) in the banking industry in Malaysia and examine the factors that are …</t>
  </si>
  <si>
    <t>https://scholar.google.com/scholar?q=related:i7CVinjQEEUJ:scholar.google.com/&amp;scioq=artificial+intelligence+accounting+finance&amp;hl=en&amp;as_sdt=2007&amp;as_ylo=2021&amp;as_yhi=2024</t>
  </si>
  <si>
    <t>C Singh, W Lin</t>
  </si>
  <si>
    <t>Can artificial intelligence, RegTech and CharityTech provide effective solutions for anti-money laundering and counter-terror financing initiatives in charitable …</t>
  </si>
  <si>
    <t>Journal of Money Laundering Control</t>
  </si>
  <si>
    <t>https://www.emerald.com/insight/content/doi/10.1108/JMLC-09-2020-0100/full/html</t>
  </si>
  <si>
    <t>https://scholar.google.com/scholar?cites=12476968953221650747&amp;as_sdt=2005&amp;sciodt=2007&amp;hl=en</t>
  </si>
  <si>
    <t>10.1108/JMLC-09-2020-0100</t>
  </si>
  <si>
    <t>Purpose Artificial intelligence has had a major impact on organisations from Banking through to Law Firms. The rate at which technology has developed in terms of tasks that are …</t>
  </si>
  <si>
    <t>https://westminsterresearch.westminster.ac.uk/download/86bb43aab3e8e4cebe22baca511bd575f8f1b712fcc6c6ef60795ec38c0eb2ea/429317/Can%20Artificial%20Intelligence%20RegTech%20and%20CharityTech%20provide%20Effective%20Solutions%20for%20Anti-money%20Laundering%20and%20Counter-terror%20Financing%20Initiatives%20in%20Charitable%20Fund.pdf</t>
  </si>
  <si>
    <t>https://scholar.google.com/scholar?q=related:O5laOigZJ60J:scholar.google.com/&amp;scioq=artificial+intelligence+accounting+finance&amp;hl=en&amp;as_sdt=2007&amp;as_ylo=2021&amp;as_yhi=2024</t>
  </si>
  <si>
    <t>EH Manser Payne, J Peltier, VA Barger</t>
  </si>
  <si>
    <t>Enhancing the value co-creation process: artificial intelligence and mobile banking service platforms</t>
  </si>
  <si>
    <t>Journal of Research in …</t>
  </si>
  <si>
    <t>https://www.emerald.com/insight/content/doi/10.1108/JRIM-10-2020-0214/full/html</t>
  </si>
  <si>
    <t>https://scholar.google.com/scholar?cites=3337193651301813731&amp;as_sdt=2005&amp;sciodt=2007&amp;hl=en</t>
  </si>
  <si>
    <t>10.1108/JRIM-10-2020-0214</t>
  </si>
  <si>
    <t>… bank accounts, real-time personalized investment portfolios, real-time personalized retirement planning, real-time personalized debt consolidation, real-time personalized financial goal …</t>
  </si>
  <si>
    <t>https://www.researchgate.net/profile/Liz-Manser-Payne/publication/349282586_Enhancing_the_value_co-creation_process_artificial_intelligence_and_mobile_banking_service_platforms/links/609719b5458515d31507d5bb/Enhancing-the-value-co-creation-process-artificial-intelligence-and-mobile-banking-service-platforms.pdf</t>
  </si>
  <si>
    <t>https://scholar.google.com/scholar?q=related:442I1PEXUC4J:scholar.google.com/&amp;scioq=artificial+intelligence+accounting+finance&amp;hl=en&amp;as_sdt=2007&amp;as_ylo=2021&amp;as_yhi=2024</t>
  </si>
  <si>
    <t>G Giuggioli, MM Pellegrini</t>
  </si>
  <si>
    <t>Artificial intelligence as an enabler for entrepreneurs: a systematic literature review and an agenda for future research</t>
  </si>
  <si>
    <t>International Journal of Entrepreneurial …</t>
  </si>
  <si>
    <t>https://www.emerald.com/insight/content/doi/10.1108/IJEBR-05-2021-0426/full/html/1000</t>
  </si>
  <si>
    <t>https://scholar.google.com/scholar?cites=14661865023981707198&amp;as_sdt=2005&amp;sciodt=2007&amp;hl=en</t>
  </si>
  <si>
    <t>10.1108/IJEBR-05-2021-0426/full/html/1000</t>
  </si>
  <si>
    <t>… While the disruptive potential of artificial intelligence (AI) has been receiving growing … their financing success rate, they can focus on these aspects in order to improve their financial …</t>
  </si>
  <si>
    <t>https://www.emerald.com/insight/content/doi/10.1108/IJEBR-05-2021-0426/full/pdf</t>
  </si>
  <si>
    <t>https://scholar.google.com/scholar?q=related:vl8ns45oecsJ:scholar.google.com/&amp;scioq=artificial+intelligence+accounting+finance&amp;hl=en&amp;as_sdt=2007&amp;as_ylo=2021&amp;as_yhi=2024</t>
  </si>
  <si>
    <t>D Suhartanto, ME Syarief…</t>
  </si>
  <si>
    <t>Millennial loyalty towards artificial intelligence-enabled mobile banking: evidence from Indonesian Islamic banks</t>
  </si>
  <si>
    <t>Journal of Islamic …</t>
  </si>
  <si>
    <t>https://www.emerald.com/insight/content/doi/10.1108/JIMA-12-2020-0380/full/html</t>
  </si>
  <si>
    <t>https://scholar.google.com/scholar?cites=15751811775708937346&amp;as_sdt=2005&amp;sciodt=2007&amp;hl=en</t>
  </si>
  <si>
    <t>10.1108/JIMA-12-2020-0380</t>
  </si>
  <si>
    <t>Purpose This study aims to examine factors driving millennial loyalty towards artificial intelligence (AI)-enabled mobile banking services in Islamic banks. Design/methodology/approach …</t>
  </si>
  <si>
    <t>https://www.researchgate.net/profile/Am-Yussaivi/publication/353245330_Millennial_loyalty_towards_Artificial_Intelligence-enabled_Mobile_Banking_Evidence_from_Indonesian_Islamic_banks/links/60fbec4e2bf3553b2909f95e/Millennial-loyalty-towards-Artificial-Intelligence-enabled-Mobile-Banking-Evidence-from-Indonesian-Islamic-banks.pdf</t>
  </si>
  <si>
    <t>https://scholar.google.com/scholar?q=related:gjzyc1qtmdoJ:scholar.google.com/&amp;scioq=artificial+intelligence+accounting+finance&amp;hl=en&amp;as_sdt=2007&amp;as_ylo=2021&amp;as_yhi=2024</t>
  </si>
  <si>
    <t>T Garanina, M Ranta, J Dumay</t>
  </si>
  <si>
    <t>Blockchain in accounting research: current trends and emerging topics</t>
  </si>
  <si>
    <t>https://www.emerald.com/insight/content/doi/10.1108/AAAJ-10-2020-4991/full/html</t>
  </si>
  <si>
    <t>https://scholar.google.com/scholar?cites=6170885220919008808&amp;as_sdt=2005&amp;sciodt=2007&amp;hl=en</t>
  </si>
  <si>
    <t>10.1108/AAAJ-10-2020-4991</t>
  </si>
  <si>
    <t>… of information disclosed only in financial statements is diminishing … -financial information and that blockchain's ability to store quantified non-financial information may see accountants …</t>
  </si>
  <si>
    <t>https://scholar.google.com/scholar?q=related:KN6V5mljo1UJ:scholar.google.com/&amp;scioq=artificial+intelligence+accounting+finance&amp;hl=en&amp;as_sdt=2007&amp;as_ylo=2021&amp;as_yhi=2024</t>
  </si>
  <si>
    <t>M Maffei, R Casciello, F Meucci</t>
  </si>
  <si>
    <t>Blockchain technology: uninvestigated issues emerging from an integrated view within accounting and auditing practices</t>
  </si>
  <si>
    <t>Journal of Organizational Change …</t>
  </si>
  <si>
    <t>https://www.emerald.com/insight/content/doi/10.1108/JOCM-09-2020-0264/full/html</t>
  </si>
  <si>
    <t>https://scholar.google.com/scholar?cites=6204862747461850111&amp;as_sdt=2005&amp;sciodt=2007&amp;hl=en</t>
  </si>
  <si>
    <t>10.1108/JOCM-09-2020-0264</t>
  </si>
  <si>
    <t>… of accountants and auditors compared to the impersonal and standardised operating system of artificial intelligence … Considering that auditing practice on financial statements enhances …</t>
  </si>
  <si>
    <t>https://scholar.google.com/scholar?q=related:_5OERssZHFYJ:scholar.google.com/&amp;scioq=artificial+intelligence+accounting+finance&amp;hl=en&amp;as_sdt=2007&amp;as_ylo=2021&amp;as_yhi=2024</t>
  </si>
  <si>
    <t>M Zhang, D Gursoy, Z Zhu, S Shi</t>
  </si>
  <si>
    <t>Impact of anthropomorphic features of artificially intelligent service robots on consumer acceptance: moderating role of sense of humor</t>
  </si>
  <si>
    <t>https://www.emerald.com/insight/content/doi/10.1108/IJCHM-11-2020-1256/full/html</t>
  </si>
  <si>
    <t>https://scholar.google.com/scholar?cites=10388197709828213335&amp;as_sdt=2005&amp;sciodt=2007&amp;hl=en</t>
  </si>
  <si>
    <t>10.1108/IJCHM-11-2020-1256</t>
  </si>
  <si>
    <t>… This study aims to investigate the impact of both physical and personality-related anthropomorphic features of an artificial intelligence service robot on the cognitive and affective …</t>
  </si>
  <si>
    <t>https://www.researchgate.net/profile/Si-Shi-10/publication/354762973_Impact_of_anthropomorphic_features_of_artificially_intelligent_service_robots_on_consumer_acceptance_moderating_role_of_sense_of_humor/links/620239972f2cd844ad7a4f17/Impact-of-anthropomorphic-features-of-artificially-intelligent-service-robots-on-consumer-acceptance-moderating-role-of-sense-of-humor.pdf</t>
  </si>
  <si>
    <t>https://scholar.google.com/scholar?q=related:V0rWLsdKKpAJ:scholar.google.com/&amp;scioq=artificial+intelligence+accounting+finance&amp;hl=en&amp;as_sdt=2007&amp;as_ylo=2021&amp;as_yhi=2024</t>
  </si>
  <si>
    <t>Next-generation business models for artificial intelligence start-ups in the healthcare industry</t>
  </si>
  <si>
    <t>International Journal of Entrepreneurial Behavior &amp; …</t>
  </si>
  <si>
    <t>https://www.emerald.com/insight/content/doi/10.1108/IJEBR-04-2021-0304/full/html</t>
  </si>
  <si>
    <t>https://scholar.google.com/scholar?cites=6668073621069066648&amp;as_sdt=2005&amp;sciodt=2007&amp;hl=en</t>
  </si>
  <si>
    <t>10.1108/IJEBR-04-2021-0304</t>
  </si>
  <si>
    <t>… With this finding, we emphasize the importance of accounting for the AI company's specialization when choosing a development direction. Previous studies paid little attention to …</t>
  </si>
  <si>
    <t>https://scholar.google.com/scholar?q=related:mHH5H6HBiVwJ:scholar.google.com/&amp;scioq=artificial+intelligence+accounting+finance&amp;hl=en&amp;as_sdt=2007&amp;as_ylo=2021&amp;as_yhi=2024</t>
  </si>
  <si>
    <t>K Sharma, M Jain, S Dhir</t>
  </si>
  <si>
    <t>Analysing the impact of artificial intelligence on the competitiveness of tourism firms: a modified total interpretive structural modeling (m-TISM) approach</t>
  </si>
  <si>
    <t>International Journal of Emerging Markets</t>
  </si>
  <si>
    <t>https://www.emerald.com/insight/content/doi/10.1108/IJOEM-05-2021-0810/full/html</t>
  </si>
  <si>
    <t>https://scholar.google.com/scholar?cites=6657827421950904942&amp;as_sdt=2005&amp;sciodt=2007&amp;hl=en</t>
  </si>
  <si>
    <t>10.1108/IJOEM-05-2021-0810</t>
  </si>
  <si>
    <t>… This study explores the variables that drive the impact of artificial intelligence (AI) on the … firm is measured by investigating the effect of variables on the firm's financial performance. …</t>
  </si>
  <si>
    <t>https://www.researchgate.net/profile/Sanjay-Dhir-3/publication/357431323_Analysing_the_impact_of_artificial_intelligence_on_the_competitiveness_of_tourism_firms_a_modified_total_interpretive_structural_modeling_m-TISM_approach/links/61cde257e669ee0f5c755ee1/Analysing-the-impact-of-artificial-intelligence-on-the-competitiveness-of-tourism-firms-a-modified-total-interpretive-structural-modeling-m-TISM-approach.pdf</t>
  </si>
  <si>
    <t>https://scholar.google.com/scholar?q=related:bgo9_cNaZVwJ:scholar.google.com/&amp;scioq=artificial+intelligence+accounting+finance&amp;hl=en&amp;as_sdt=2007&amp;as_ylo=2021&amp;as_yhi=2024</t>
  </si>
  <si>
    <t>M Aloulou, R Grati, AA Al-Qudah…</t>
  </si>
  <si>
    <t>Does FinTech adoption increase the diffusion rate of digital financial inclusion? A study of the banking industry sector</t>
  </si>
  <si>
    <t>… and Accounting</t>
  </si>
  <si>
    <t>https://www.emerald.com/insight/content/doi/10.1108/JFRA-05-2023-0224/full/html</t>
  </si>
  <si>
    <t>https://scholar.google.com/scholar?cites=13307924185239239115&amp;as_sdt=2005&amp;sciodt=2007&amp;hl=en</t>
  </si>
  <si>
    <t>10.1108/JFRA-05-2023-0224</t>
  </si>
  <si>
    <t>… of financial technology. FinTech blends innovation and technology to provide financial inclusion to … through various new products and services such metaverse and artificial intelligence. …</t>
  </si>
  <si>
    <t>https://www.researchgate.net/profile/Mariem-Aloulou/publication/375461842_Does_FinTech_adoption_increase_the_diffusion_rate_of_digital_financial_inclusion_A_study_of_the_banking_industry_sector/links/654b3695ce88b87031d43faf/Does-FinTech-adoption-increase-the-diffusion-rate-of-digital-financial-inclusion-A-study-of-the-banking-industry-sector.pdf</t>
  </si>
  <si>
    <t>https://scholar.google.com/scholar?q=related:y7kDv4k-r7gJ:scholar.google.com/&amp;scioq=artificial+intelligence+accounting+finance&amp;hl=en&amp;as_sdt=2007&amp;as_ylo=2021&amp;as_yhi=2024</t>
  </si>
  <si>
    <t>L Gaur, A Afaq, G Singh, YK Dwivedi</t>
  </si>
  <si>
    <t>Role of artificial intelligence and robotics to foster the touchless travel during a pandemic: a review and research agenda</t>
  </si>
  <si>
    <t>https://www.emerald.com/insight/content/doi/10.1108/ijchm-11-2020-1246/full/html</t>
  </si>
  <si>
    <t>https://scholar.google.com/scholar?cites=1415710387239183416&amp;as_sdt=2005&amp;sciodt=2007&amp;hl=en</t>
  </si>
  <si>
    <t>10.1108/ijchm-11-2020-1246</t>
  </si>
  <si>
    <t>… It proposes a theoretical framework by extending the protection motivation theory (PMT) to explain the guest’s intent to adopt artificial intelligence (AI) and robotics as a protective …</t>
  </si>
  <si>
    <t>https://cronfa.swan.ac.uk/Record/cronfa57066/Download/57066__20089__067c59318db144a3933e66255e85bfc1.pdf</t>
  </si>
  <si>
    <t>https://scholar.google.com/scholar?q=related:OOQ4sBidpRMJ:scholar.google.com/&amp;scioq=artificial+intelligence+accounting+finance&amp;hl=en&amp;as_sdt=2007&amp;as_ylo=2021&amp;as_yhi=2024</t>
  </si>
  <si>
    <t>A Zarifhonarvar</t>
  </si>
  <si>
    <t>Economics of chatgpt: A labor market view on the occupational impact of artificial intelligence</t>
  </si>
  <si>
    <t>Journal of Electronic Business &amp;Digital Economics</t>
  </si>
  <si>
    <t>https://www.emerald.com/insight/content/doi/10.1108/JEBDE-10-2023-0021/full/html</t>
  </si>
  <si>
    <t>https://scholar.google.com/scholar?cites=7964268361929692647&amp;as_sdt=2005&amp;sciodt=2007&amp;hl=en</t>
  </si>
  <si>
    <t>10.1108/JEBDE-10-2023-0021</t>
  </si>
  <si>
    <t>… It should go without saying that the impact of these artificial intelligence-powered … that financial jobs that involve data analysis, such as market research analysts and personal financial …</t>
  </si>
  <si>
    <t>https://scholar.google.com/scholar?q=related:55Wz8ODDhm4J:scholar.google.com/&amp;scioq=artificial+intelligence+accounting+finance&amp;hl=en&amp;as_sdt=2007&amp;as_ylo=2021&amp;as_yhi=2024</t>
  </si>
  <si>
    <t>K Sood, RK Dhanaraj, B Balusamy, S Grima…</t>
  </si>
  <si>
    <t>Big data: A game changer for insurance industry</t>
  </si>
  <si>
    <t>https://www.emerald.com/insight/content/doi/10.1108/978-1-80262-605-620221020/full/html</t>
  </si>
  <si>
    <t>https://scholar.google.com/scholar?cites=15757514152653039731&amp;as_sdt=2005&amp;sciodt=2007&amp;hl=en</t>
  </si>
  <si>
    <t>10.1108/978-1-80262-605-620221020</t>
  </si>
  <si>
    <t>… of Cost Accountants of India. Her research interests are in the field of cost accounting, finance, … the advancements in artificial intelligence (AI) and machine learning technology, insurers …</t>
  </si>
  <si>
    <t>https://scholar.google.com/scholar?q=related:cygTjKLvrdoJ:scholar.google.com/&amp;scioq=artificial+intelligence+accounting+finance&amp;hl=en&amp;as_sdt=2007&amp;as_ylo=2021&amp;as_yhi=2024</t>
  </si>
  <si>
    <t>O Yigitbasioglu, P Green, MYD Cheung</t>
  </si>
  <si>
    <t>Digital transformation and accountants as advisors</t>
  </si>
  <si>
    <t>https://www.emerald.com/insight/content/doi/10.1108/AAAJ-02-2019-3894/full/html</t>
  </si>
  <si>
    <t>https://scholar.google.com/scholar?cites=10525438620506374745&amp;as_sdt=2005&amp;sciodt=2007&amp;hl=en</t>
  </si>
  <si>
    <t>10.1108/AAAJ-02-2019-3894</t>
  </si>
  <si>
    <t>… If I identify an opportunity to transform the way financial management is done within an … emerging technologies, like machine learning, artificial intelligence, increasing sophistication of …</t>
  </si>
  <si>
    <t>https://eprints.qut.edu.au/229736/1/108277884.pdf</t>
  </si>
  <si>
    <t>https://scholar.google.com/scholar?q=related:WcJ1wKjeEZIJ:scholar.google.com/&amp;scioq=artificial+intelligence+accounting+finance&amp;hl=en&amp;as_sdt=2007&amp;as_ylo=2021&amp;as_yhi=2024</t>
  </si>
  <si>
    <t>Artificial intelligence in retail: applications and value creation logics</t>
  </si>
  <si>
    <t>International Journal of Retail &amp;Distribution …</t>
  </si>
  <si>
    <t>https://www.emerald.com/insight/content/doi/10.1108/IJRDM-09-2020-0350/full/html</t>
  </si>
  <si>
    <t>https://scholar.google.com/scholar?cites=3812801865359444315&amp;as_sdt=2005&amp;sciodt=2007&amp;hl=en</t>
  </si>
  <si>
    <t>10.1108/IJRDM-09-2020-0350</t>
  </si>
  <si>
    <t>… We used the keywords artificial intelligence and AI in the search. We only searched articles in English whose headline and title included the keywords in the retail industry in Factiva, …</t>
  </si>
  <si>
    <t>https://scholar.google.com/scholar?q=related:W0mybxjL6TQJ:scholar.google.com/&amp;scioq=artificial+intelligence+accounting+finance&amp;hl=en&amp;as_sdt=2007&amp;as_ylo=2021&amp;as_yhi=2024</t>
  </si>
  <si>
    <t>B Abedin</t>
  </si>
  <si>
    <t>Managing the tension between opposing effects of explainability of artificial intelligence: a contingency theory perspective</t>
  </si>
  <si>
    <t>Internet Research</t>
  </si>
  <si>
    <t>https://www.emerald.com/insight/content/doi/10.1108/INTR-05-2020-0300/full/html</t>
  </si>
  <si>
    <t>https://scholar.google.com/scholar?cites=9196441250683053139&amp;as_sdt=2005&amp;sciodt=2007&amp;hl=en</t>
  </si>
  <si>
    <t>10.1108/INTR-05-2020-0300</t>
  </si>
  <si>
    <t>… Research into the interpretability and explainability of data analytics and artificial intelligence (AI) systems is on the rise. However, most recent studies either solely promote the benefits …</t>
  </si>
  <si>
    <t>https://scholar.google.com/scholar?q=related:U2S2uJdSoH8J:scholar.google.com/&amp;scioq=artificial+intelligence+accounting+finance&amp;hl=en&amp;as_sdt=2007&amp;as_ylo=2021&amp;as_yhi=2024</t>
  </si>
  <si>
    <t>A Lardo, K Corsi, A Varma, D Mancini</t>
  </si>
  <si>
    <t>Exploring blockchain in the accounting domain: a bibliometric analysis</t>
  </si>
  <si>
    <t>https://www.emerald.com/insight/content/doi/10.1108/aaaj-10-2020-4995/full/html</t>
  </si>
  <si>
    <t>https://scholar.google.com/scholar?cites=2878676888476038369&amp;as_sdt=2005&amp;sciodt=2007&amp;hl=en</t>
  </si>
  <si>
    <t>10.1108/aaaj-10-2020-4995</t>
  </si>
  <si>
    <t>… on accounting function and accountants profession, financial … , accounting, audit, machine learning, artificial intelligence … , especially artificial intelligence applied in the accounting and …</t>
  </si>
  <si>
    <t>https://scholar.google.com/scholar?q=related:4bS90GAd8ycJ:scholar.google.com/&amp;scioq=artificial+intelligence+accounting+finance&amp;hl=en&amp;as_sdt=2007&amp;as_ylo=2021&amp;as_yhi=2024</t>
  </si>
  <si>
    <t>S Modgil, RK Singh, C Hannibal</t>
  </si>
  <si>
    <t>Artificial intelligence for supply chain resilience: learning from Covid-19</t>
  </si>
  <si>
    <t>The International Journal of …</t>
  </si>
  <si>
    <t>https://www.emerald.com/insight/content/doi/10.1108/IJLM-02-2021-0094/full/html</t>
  </si>
  <si>
    <t>https://scholar.google.com/scholar?cites=10906517947819533160&amp;as_sdt=2005&amp;sciodt=2007&amp;hl=en</t>
  </si>
  <si>
    <t>10.1108/IJLM-02-2021-0094</t>
  </si>
  <si>
    <t>Purpose Many supply chains have faced disruption during Covid-19. Artificial intelligence (AI) is one mechanism that can be used to improve supply chain resilience by developing …</t>
  </si>
  <si>
    <t>https://researchonline.ljmu.ac.uk/id/eprint/15291/3/Artificial%20intelligence%20for%20supply%20chain%20resilience%20%20Learning%20from%20Covid-19.pdf</t>
  </si>
  <si>
    <t>https://scholar.google.com/scholar?q=related:aKM00Em8W5cJ:scholar.google.com/&amp;scioq=artificial+intelligence+accounting+finance&amp;hl=en&amp;as_sdt=2007&amp;as_ylo=2021&amp;as_yhi=2024</t>
  </si>
  <si>
    <t>DT Wijayati, Z Rahman, MFW Rahman…</t>
  </si>
  <si>
    <t>A study of artificial intelligence on employee performance and work engagement: the moderating role of change leadership</t>
  </si>
  <si>
    <t>https://www.emerald.com/insight/content/doi/10.1108/ijm-07-2021-0423</t>
  </si>
  <si>
    <t>https://scholar.google.com/scholar?cites=6196231979665194426&amp;as_sdt=2005&amp;sciodt=2007&amp;hl=en</t>
  </si>
  <si>
    <t>10.1108/ijm-07-2021-0423</t>
  </si>
  <si>
    <t>… This paper aims to explore employee perceptions of companies engaged in services and banking of the role of change leadership on the application of artificial intelligence (AI) that will …</t>
  </si>
  <si>
    <t>https://scholar.google.com/scholar?q=related:uv3bDShw_VUJ:scholar.google.com/&amp;scioq=artificial+intelligence+accounting+finance&amp;hl=en&amp;as_sdt=2007&amp;as_ylo=2021&amp;as_yhi=2024</t>
  </si>
  <si>
    <t>A Huang, Y Chao, E de la Mora Velasco…</t>
  </si>
  <si>
    <t>When artificial intelligence meets the hospitality and tourism industry: an assessment framework to inform theory and management</t>
  </si>
  <si>
    <t>Journal of Hospitality …</t>
  </si>
  <si>
    <t>https://www.emerald.com/insight/content/doi/10.1108/JHTI-01-2021-0021/full/html</t>
  </si>
  <si>
    <t>https://scholar.google.com/scholar?cites=15363074661276347637&amp;as_sdt=2005&amp;sciodt=2007&amp;hl=en</t>
  </si>
  <si>
    <t>10.1108/JHTI-01-2021-0021</t>
  </si>
  <si>
    <t>… Purpose – This study reviews existing research and current applications of artificial intelligence (AI) in the hospitality and tourism industry. It further proposes a new evaluation …</t>
  </si>
  <si>
    <t>https://par.nsf.gov/servlets/purl/10353780</t>
  </si>
  <si>
    <t>https://scholar.google.com/scholar?q=related:9Wwu4wGbNNUJ:scholar.google.com/&amp;scioq=artificial+intelligence+accounting+finance&amp;hl=en&amp;as_sdt=2007&amp;as_ylo=2021&amp;as_yhi=2024</t>
  </si>
  <si>
    <t>R Filieri, E D'Amico, A Destefanis, E Paolucci…</t>
  </si>
  <si>
    <t>Artificial intelligence (AI) for tourism: an European-based study on successful AI tourism start-ups</t>
  </si>
  <si>
    <t>https://www.emerald.com/insight/content/doi/10.1108/IJCHM-02-2021-0220/full/html</t>
  </si>
  <si>
    <t>https://scholar.google.com/scholar?cites=5441084435235535559&amp;as_sdt=2005&amp;sciodt=2007&amp;hl=en</t>
  </si>
  <si>
    <t>10.1108/IJCHM-02-2021-0220</t>
  </si>
  <si>
    <t>… further because of the higher availability of financial resources. Furthermore, a closer look at … ; London alone accounts for 26% of all AI start-ups (24) whilst Paris accounts for 8.7% (8) …</t>
  </si>
  <si>
    <t>https://www.researchgate.net/profile/Raffaele-Filieri/publication/355563484_Artificial_intelligence_AI_for_tourism_an_European-based_study_on_successful_AI_tourism_start-ups/links/649578c8b9ed6874a5cf934f/Artificial-intelligence-AI-for-tourism-an-European-based-study-on-successful-AI-tourism-start-ups.pdf</t>
  </si>
  <si>
    <t>https://scholar.google.com/scholar?q=related:x_oeO3edgksJ:scholar.google.com/&amp;scioq=artificial+intelligence+accounting+finance&amp;hl=en&amp;as_sdt=2007&amp;as_ylo=2021&amp;as_yhi=2024</t>
  </si>
  <si>
    <t>D Harisanty, NEV Anna, TE Putri, AA Firdaus…</t>
  </si>
  <si>
    <t>Leaders, practitioners and scientists' awareness of artificial intelligence in libraries: a pilot study</t>
  </si>
  <si>
    <t>Library Hi …</t>
  </si>
  <si>
    <t>https://www.emerald.com/insight/content/doi/10.1108/LHT-10-2021-0356/full/html</t>
  </si>
  <si>
    <t>https://scholar.google.com/scholar?cites=13431944734118429816&amp;as_sdt=2005&amp;sciodt=2007&amp;hl=en</t>
  </si>
  <si>
    <t>10.1108/LHT-10-2021-0356</t>
  </si>
  <si>
    <t>… This study investigates the level of artificial intelligence (AI) awareness among library leaders, practitioners … The availability of infrastructure and financial support will aid in AI adoption. …</t>
  </si>
  <si>
    <t>https://repository.unair.ac.id/120004/3/Leaders%2C%20practitioners%20and%20scientists%27%20awareness%20of%20artificial%20intelligence.pdf</t>
  </si>
  <si>
    <t>https://scholar.google.com/scholar?q=related:eMTO95HaZ7oJ:scholar.google.com/&amp;scioq=artificial+intelligence+accounting+finance&amp;hl=en&amp;as_sdt=2007&amp;as_ylo=2021&amp;as_yhi=2024</t>
  </si>
  <si>
    <t>N Upadhyay, S Upadhyay, MM Al-Debei…</t>
  </si>
  <si>
    <t>The influence of digital entrepreneurship and entrepreneurial orientation on intention of family businesses to adopt artificial intelligence: examining the mediating role …</t>
  </si>
  <si>
    <t>https://www.emerald.com/insight/content/doi/10.1108/IJEBR-02-2022-0154/full/html</t>
  </si>
  <si>
    <t>https://scholar.google.com/scholar?cites=17186847921702907425&amp;as_sdt=2005&amp;sciodt=2007&amp;hl=en</t>
  </si>
  <si>
    <t>10.1108/IJEBR-02-2022-0154</t>
  </si>
  <si>
    <t>… This study aims to investigate the adoption intention of artificial intelligence (AI) in family businesses through the perspectives of digital entrepreneurship and entrepreneurship …</t>
  </si>
  <si>
    <t>https://cronfa.swan.ac.uk/Record/cronfa60058/Download/60058__24141__14d3911edd6d47daad5de97010836182.pdf</t>
  </si>
  <si>
    <t>https://scholar.google.com/scholar?q=related:IS7D_R_zg-4J:scholar.google.com/&amp;scioq=artificial+intelligence+accounting+finance&amp;hl=en&amp;as_sdt=2007&amp;as_ylo=2021&amp;as_yhi=2024</t>
  </si>
  <si>
    <t>IA Tsindeliani, MM Proshunin…</t>
  </si>
  <si>
    <t>Digital transformation of the banking system in the context of sustainable development</t>
  </si>
  <si>
    <t>Journal of Money …</t>
  </si>
  <si>
    <t>https://www.emerald.com/insight/content/doi/10.1108/JMLC-02-2021-0011/full/html</t>
  </si>
  <si>
    <t>https://scholar.google.com/scholar?cites=16788234080963528802&amp;as_sdt=2005&amp;sciodt=2007&amp;hl=en</t>
  </si>
  <si>
    <t>10.1108/JMLC-02-2021-0011</t>
  </si>
  <si>
    <t>… field of artificial intelligence, including guaranteeing the safety of the population and aimed at stimulating the development of artificial intelligence … ’ bank accounts to authorize financial …</t>
  </si>
  <si>
    <t>https://www.researchgate.net/profile/Mariam-Davydova/publication/352381947_Digital_transformation_of_the_banking_system_in_the_context_of_sustainable_development/links/60ec92220859317dbddb0e96/Digital-transformation-of-the-banking-system-in-the-context-of-sustainable-development.pdf</t>
  </si>
  <si>
    <t>https://scholar.google.com/scholar?q=related:Ygjw4fLJ--gJ:scholar.google.com/&amp;scioq=artificial+intelligence+accounting+finance&amp;hl=en&amp;as_sdt=2007&amp;as_ylo=2021&amp;as_yhi=2024</t>
  </si>
  <si>
    <t>IM De Andrade, C Tumelero</t>
  </si>
  <si>
    <t>Increasing customer service efficiency through artificial intelligence chatbot</t>
  </si>
  <si>
    <t>Revista de Gestão</t>
  </si>
  <si>
    <t>https://www.emerald.com/insight/content/doi/10.1108/REGE-07-2021-0120</t>
  </si>
  <si>
    <t>https://scholar.google.com/scholar?cites=434578854828841012&amp;as_sdt=2005&amp;sciodt=2007&amp;hl=en</t>
  </si>
  <si>
    <t>10.1108/REGE-07-2021-0120</t>
  </si>
  <si>
    <t>… In addition, based on Febraban's (2019) research, this study highlighted the importance of financial sector’s investments in Brazil and worldwide, in order to foster production, and …</t>
  </si>
  <si>
    <t>https://www.emerald.com/insight/content/doi/10.1108/REGE-07-2021-0120/full/pdf</t>
  </si>
  <si>
    <t>https://scholar.google.com/scholar?q=related:NBj4fCrvBwYJ:scholar.google.com/&amp;scioq=artificial+intelligence+accounting+finance&amp;hl=en&amp;as_sdt=2007&amp;as_ylo=2021&amp;as_yhi=2024</t>
  </si>
  <si>
    <t>Evolving uses of artificial intelligence in human resource management in emerging economies in the global South: some preliminary evidence</t>
  </si>
  <si>
    <t>Management Research Review</t>
  </si>
  <si>
    <t>https://www.emerald.com/insight/content/doi/10.1108/MRR-03-2020-0168/full/html</t>
  </si>
  <si>
    <t>https://scholar.google.com/scholar?cites=10977550788802251704&amp;as_sdt=2005&amp;sciodt=2007&amp;hl=en</t>
  </si>
  <si>
    <t>10.1108/MRR-03-2020-0168</t>
  </si>
  <si>
    <t>… The purpose of this paper is to examine the use of artificial intelligence (AI) in human … Artificial intelligence (AI) is a potentially transformative force that is likely to change the role of …</t>
  </si>
  <si>
    <t>https://pdfs.semanticscholar.org/2ee7/6f58893179e72ab09a847a0a9740f2891425.pdf</t>
  </si>
  <si>
    <t>https://scholar.google.com/scholar?q=related:uAte5kcYWJgJ:scholar.google.com/&amp;scioq=artificial+intelligence+accounting+finance&amp;hl=en&amp;as_sdt=2007&amp;as_ylo=2021&amp;as_yhi=2024</t>
  </si>
  <si>
    <t>A Rashid, N Baloch, R Rasheed…</t>
  </si>
  <si>
    <t>Big data analytics-artificial intelligence and sustainable performance through green supply chain practices in manufacturing firms of a developing country</t>
  </si>
  <si>
    <t>Journal of Science and …</t>
  </si>
  <si>
    <t>https://www.emerald.com/insight/content/doi/10.1108/JSTPM-04-2023-0050/full/html</t>
  </si>
  <si>
    <t>https://scholar.google.com/scholar?cites=8355973890652447314&amp;as_sdt=2005&amp;sciodt=2007&amp;hl=en</t>
  </si>
  <si>
    <t>10.1108/JSTPM-04-2023-0050</t>
  </si>
  <si>
    <t>… Effective implementation of SSCM depends on employee capabilities whereas understanding big data analytics (BDA) and artificial intelligence (AI) has shown to be an untapped …</t>
  </si>
  <si>
    <t>https://scholar.google.com/scholar?q=related:UiLHUPth9nMJ:scholar.google.com/&amp;scioq=artificial+intelligence+accounting+finance&amp;hl=en&amp;as_sdt=2007&amp;as_ylo=2021&amp;as_yhi=2024</t>
  </si>
  <si>
    <t>L Gao, G Li, F Tsai, C Gao, M Zhu, X Qu</t>
  </si>
  <si>
    <t>The impact of artificial intelligence stimuli on customer engagement and value co-creation: the moderating role of customer ability readiness</t>
  </si>
  <si>
    <t>https://www.emerald.com/insight/content/doi/10.1108/JRIM-10-2021-0260/full/html</t>
  </si>
  <si>
    <t>https://scholar.google.com/scholar?cites=10982815150331707478&amp;as_sdt=2005&amp;sciodt=2007&amp;hl=en</t>
  </si>
  <si>
    <t>10.1108/JRIM-10-2021-0260</t>
  </si>
  <si>
    <t>… This article analyzes the effects of artificial intelligence (AI) stimuli on customer engagement as well as on value co-creation. The moderating role played by customer ability readiness is …</t>
  </si>
  <si>
    <t>https://scholar.google.com/scholar?q=related:VsBMlTDMapgJ:scholar.google.com/&amp;scioq=artificial+intelligence+accounting+finance&amp;hl=en&amp;as_sdt=2007&amp;as_ylo=2021&amp;as_yhi=2024</t>
  </si>
  <si>
    <t>H Kong, Y Yuan, Y Baruch, N Bu, X Jiang…</t>
  </si>
  <si>
    <t>Influences of artificial intelligence (AI) awareness on career competency and job burnout</t>
  </si>
  <si>
    <t>https://www.emerald.com/insight/content/doi/10.1108/IJCHM-07-2020-0789/full/html</t>
  </si>
  <si>
    <t>https://scholar.google.com/scholar?cites=289693374456255286&amp;as_sdt=2005&amp;sciodt=2007&amp;hl=en</t>
  </si>
  <si>
    <t>10.1108/IJCHM-07-2020-0789</t>
  </si>
  <si>
    <t>Purpose The prevalence of artificial intelligence (AI) has considerably affected management and society. This paper aims to explore its potential impact on hospitality industry employees…</t>
  </si>
  <si>
    <t>https://scholar.google.com/scholar?q=related:NtM_1pYyBQQJ:scholar.google.com/&amp;scioq=artificial+intelligence+accounting+finance&amp;hl=en&amp;as_sdt=2007&amp;as_ylo=2021&amp;as_yhi=2024</t>
  </si>
  <si>
    <t>K Fonseka, AA Jaharadak, M Raman</t>
  </si>
  <si>
    <t>Impact of E-commerce adoption on business performance of SMEs in Sri Lanka; moderating role of artificial intelligence</t>
  </si>
  <si>
    <t>International Journal of Social …</t>
  </si>
  <si>
    <t>https://www.emerald.com/insight/content/doi/10.1108/ijse-12-2021-0752</t>
  </si>
  <si>
    <t>https://scholar.google.com/scholar?cites=13848902240659543445&amp;as_sdt=2005&amp;sciodt=2007&amp;hl=en</t>
  </si>
  <si>
    <t>10.1108/ijse-12-2021-0752</t>
  </si>
  <si>
    <t>… The study aimed to examine the management perception of the impact of E-commerce adoption (EC) on business performance (BP)–the moderating role of using artificial intelligence (…</t>
  </si>
  <si>
    <t>https://www.researchgate.net/profile/Kapila-Fonseka/publication/360628157_Impact_of_E-commerce_adoption_on_business_performance_of_SMEs_in_Sri_Lanka_moderating_role_of_artificial_intelligence/links/6391c938484e65005bf45378/Impact-of-E-commerce-adoption-on-business-performance-of-SMEs-in-Sri-Lanka-moderating-role-of-artificial-intelligence.pdf</t>
  </si>
  <si>
    <t>https://scholar.google.com/scholar?q=related:lZWflzYvMcAJ:scholar.google.com/&amp;scioq=artificial+intelligence+accounting+finance&amp;hl=en&amp;as_sdt=2007&amp;as_ylo=2021&amp;as_yhi=2024</t>
  </si>
  <si>
    <t>N Upadhyay, S Upadhyay, YK Dwivedi</t>
  </si>
  <si>
    <t>Theorizing artificial intelligence acceptance and digital entrepreneurship model</t>
  </si>
  <si>
    <t>https://www.emerald.com/insight/content/doi/10.1108/IJEBR-01-2021-0052/full/html</t>
  </si>
  <si>
    <t>https://scholar.google.com/scholar?cites=1079951256783080688&amp;as_sdt=2005&amp;sciodt=2007&amp;hl=en</t>
  </si>
  <si>
    <t>10.1108/IJEBR-01-2021-0052</t>
  </si>
  <si>
    <t>… This paper aims to determine the entrepreneur's intention to accept artificial intelligence (AI) … Further, a model, artificial intelligence acceptance and digital entrepreneurship (AIADE) is …</t>
  </si>
  <si>
    <t>https://scholar.google.com/scholar?q=related:8MxKO_LB_A4J:scholar.google.com/&amp;scioq=artificial+intelligence+accounting+finance&amp;hl=en&amp;as_sdt=2007&amp;as_ylo=2021&amp;as_yhi=2024</t>
  </si>
  <si>
    <t>M Wilson, J Paschen, L Pitt</t>
  </si>
  <si>
    <t>The circular economy meets artificial intelligence (AI): Understanding the opportunities of AI for reverse logistics</t>
  </si>
  <si>
    <t>Management of Environmental Quality …</t>
  </si>
  <si>
    <t>https://www.emerald.com/insight/content/doi/10.1108/MEQ-10-2020-0222/full/html</t>
  </si>
  <si>
    <t>https://scholar.google.com/scholar?cites=14514592385196304909&amp;as_sdt=2005&amp;sciodt=2007&amp;hl=en</t>
  </si>
  <si>
    <t>10.1108/MEQ-10-2020-0222</t>
  </si>
  <si>
    <t>… This paper explores the emerging technology of artificial intelligence (AI) and its implications for reverse logistics within the circular economy (CE). It considers key reverse logistics …</t>
  </si>
  <si>
    <t>https://scholar.google.com/scholar?q=related:DSo3a98wbskJ:scholar.google.com/&amp;scioq=artificial+intelligence+accounting+finance&amp;hl=en&amp;as_sdt=2007&amp;as_ylo=2021&amp;as_yhi=2024</t>
  </si>
  <si>
    <t>P Goel, N Kaushik, B Sivathanu, R Pillai, J Vikas</t>
  </si>
  <si>
    <t>Consumers' adoption of artificial intelligence and robotics in hospitality and tourism sector: literature review and future research agenda</t>
  </si>
  <si>
    <t>Tourism Review</t>
  </si>
  <si>
    <t>https://www.emerald.com/insight/content/doi/10.1108/tr-03-2021-0138</t>
  </si>
  <si>
    <t>https://scholar.google.com/scholar?cites=5340159576108170306&amp;as_sdt=2005&amp;sciodt=2007&amp;hl=en</t>
  </si>
  <si>
    <t>10.1108/tr-03-2021-0138</t>
  </si>
  <si>
    <t>… Additionally, the authors identified four major barriers, namely, psychological, social, financial, technical and functional that hinder the consumer’s adoption of artificial intelligence and …</t>
  </si>
  <si>
    <t>https://www.researchgate.net/profile/Pooja-Goel/publication/358785509_tourism_reviewpdf/data/62151f416164255c72faf273/tourism-review.pdf</t>
  </si>
  <si>
    <t>https://scholar.google.com/scholar?q=related:QvzTUdcOHEoJ:scholar.google.com/&amp;scioq=artificial+intelligence+accounting+finance&amp;hl=en&amp;as_sdt=2007&amp;as_ylo=2021&amp;as_yhi=2024</t>
  </si>
  <si>
    <t>K Mcbride, C Philippou</t>
  </si>
  <si>
    <t>“Big results require big ambitions”: big data, data analytics and accounting in masters courses</t>
  </si>
  <si>
    <t>Accounting Research Journal</t>
  </si>
  <si>
    <t>https://www.emerald.com/insight/content/doi/10.1108/ARJ-04-2020-0077/full/html</t>
  </si>
  <si>
    <t>https://scholar.google.com/scholar?cites=10956851021963060538&amp;as_sdt=2005&amp;sciodt=2007&amp;hl=en</t>
  </si>
  <si>
    <t>10.1108/ARJ-04-2020-0077</t>
  </si>
  <si>
    <t>… accounting and finance curricula, this paper considers the role of Masters degrees in accounting and data analysis for non-accountants … of machine learning, and artificial intelligence …</t>
  </si>
  <si>
    <t>https://researchportal.port.ac.uk/files/26202617/McBRIDE_2021_cright_Big_results_require_big_ambitions.pdf</t>
  </si>
  <si>
    <t>https://scholar.google.com/scholar?q=related:OuX73PONDpgJ:scholar.google.com/&amp;scioq=artificial+intelligence+accounting+finance&amp;hl=en&amp;as_sdt=2007&amp;as_ylo=2021&amp;as_yhi=2024</t>
  </si>
  <si>
    <t>L Chen, M Jiang, F Jia, G Liu</t>
  </si>
  <si>
    <t>Artificial intelligence adoption in business-to-business marketing: toward a conceptual framework</t>
  </si>
  <si>
    <t>Journal of Business &amp;Industrial …</t>
  </si>
  <si>
    <t>https://www.emerald.com/insight/content/doi/10.1108/JBIM-09-2020-0448/full/</t>
  </si>
  <si>
    <t>https://scholar.google.com/scholar?cites=5078134471168082465&amp;as_sdt=2005&amp;sciodt=2007&amp;hl=en</t>
  </si>
  <si>
    <t>10.1108/JBIM-09-2020-0448</t>
  </si>
  <si>
    <t>… for artificial intelligence (AI) adoption in the field of business-to-business (B2B) marketing. … literature in the context of B2B marketing, accounting for 31.5% of all selected papers. …</t>
  </si>
  <si>
    <t>https://scholar.google.com/scholar?q=related:IcKje2UoeUYJ:scholar.google.com/&amp;scioq=artificial+intelligence+accounting+finance&amp;hl=en&amp;as_sdt=2007&amp;as_ylo=2021&amp;as_yhi=2024</t>
  </si>
  <si>
    <t>A Tiron-Tudor, D Deliu</t>
  </si>
  <si>
    <t>Reflections on the human-algorithm complex duality perspectives in the auditing process</t>
  </si>
  <si>
    <t>Qualitative Research in Accounting &amp; …</t>
  </si>
  <si>
    <t>https://www.emerald.com/insight/content/doi/10.1108/QRAM-04-2021-0059/full/html</t>
  </si>
  <si>
    <t>https://scholar.google.com/scholar?cites=11005375038246626370&amp;as_sdt=2005&amp;sciodt=2007&amp;hl=en</t>
  </si>
  <si>
    <t>10.1108/QRAM-04-2021-0059</t>
  </si>
  <si>
    <t>… Artificial intelligence (AI) has started to take center stage in the business world, and it is at the heart of digital transformation and enterprise management. Algorithms form the foundation …</t>
  </si>
  <si>
    <t>https://www.researchgate.net/profile/Delia-Deliu/publication/355484637_Reflections_on_the_human-algorithm_complex_duality_perspectives_in_the_auditing_process/links/6177da543c987366c3ea8590/Reflections-on-the-human-algorithm-complex-duality-perspectives-in-the-auditing-process.pdf</t>
  </si>
  <si>
    <t>https://scholar.google.com/scholar?q=related:QiSkzknyupgJ:scholar.google.com/&amp;scioq=artificial+intelligence+accounting+finance&amp;hl=en&amp;as_sdt=2007&amp;as_ylo=2021&amp;as_yhi=2024</t>
  </si>
  <si>
    <t>D Ahuja, P Bhardwaj, P Madan</t>
  </si>
  <si>
    <t>Money Laundering: A Bibliometric Review of Three Decades from 1990 to 2021</t>
  </si>
  <si>
    <t>Smart Analytics, Artificial Intelligence …</t>
  </si>
  <si>
    <t>https://www.emerald.com/insight/content/doi/10.1108/S1569-37592023000110B003/full/html</t>
  </si>
  <si>
    <t>https://scholar.google.com/scholar?cites=17736076101624590210&amp;as_sdt=2005&amp;sciodt=2007&amp;hl=en</t>
  </si>
  <si>
    <t>10.1108/S1569-37592023000110B003</t>
  </si>
  <si>
    <t>… financial controls attract money launderers. Money laundering through offshore financial … loans that do not correspond to the financial capabilities of service users, and cooperative …</t>
  </si>
  <si>
    <t>https://scholar.google.com/scholar?q=related:gu-goj4zI_YJ:scholar.google.com/&amp;scioq=artificial+intelligence+accounting+finance&amp;hl=en&amp;as_sdt=2007&amp;as_ylo=2021&amp;as_yhi=2024</t>
  </si>
  <si>
    <t>EH Manser Payne, AJ Dahl, J Peltier</t>
  </si>
  <si>
    <t>Digital servitization value co-creation framework for AI services: a research agenda for digital transformation in financial service ecosystems</t>
  </si>
  <si>
    <t>https://www.emerald.com/insight/content/doi/10.1108/JRIM-12-2020-0252/full/html</t>
  </si>
  <si>
    <t>https://scholar.google.com/scholar?cites=8155201907366299480&amp;as_sdt=2005&amp;sciodt=2007&amp;hl=en</t>
  </si>
  <si>
    <t>10.1108/JRIM-12-2020-0252</t>
  </si>
  <si>
    <t>… Purpose – Innovative firms have rapidly developed artificial intelligence (AI) capabilities into their service … The authors use the financial service ecosystem to explore this topic. …</t>
  </si>
  <si>
    <t>https://www.researchgate.net/profile/Liz-Manser-Payne/publication/349292365_Digital_servitization_value_co-creation_framework_for_AI_services_a_research_agenda_for_digital_transformation_in_financial_service_ecosystems/links/60971963a6fdccaebd197119/Digital-servitization-value-co-creation-framework-for-AI-services-a-research-agenda-for-digital-transformation-in-financial-service-ecosystems.pdf</t>
  </si>
  <si>
    <t>https://scholar.google.com/scholar?q=related:WAcoOO0YLXEJ:scholar.google.com/&amp;scioq=artificial+intelligence+accounting+finance&amp;hl=en&amp;as_sdt=2007&amp;as_ylo=2021&amp;as_yhi=2024</t>
  </si>
  <si>
    <t>D Veganzones, E Severin</t>
  </si>
  <si>
    <t>Corporate failure prediction models in the twenty-first century: a review</t>
  </si>
  <si>
    <t>European Business Review</t>
  </si>
  <si>
    <t>https://www.emerald.com/insight/content/doi/10.1108/EBR-12-2018-0209/full/html</t>
  </si>
  <si>
    <t>https://scholar.google.com/scholar?cites=8919955954102447778&amp;as_sdt=2005&amp;sciodt=2007&amp;hl=en</t>
  </si>
  <si>
    <t>10.1108/EBR-12-2018-0209</t>
  </si>
  <si>
    <t>… concern, with implications for both firms and financial … more attention to artificial intelligence prediction methods as well … annual accounts, which offer open accessibility to their financial …</t>
  </si>
  <si>
    <t>https://scholar.google.com/scholar?q=related:oi5oKK4MynsJ:scholar.google.com/&amp;scioq=artificial+intelligence+accounting+finance&amp;hl=en&amp;as_sdt=2007&amp;as_ylo=2021&amp;as_yhi=2024</t>
  </si>
  <si>
    <t>A Al-Okaily, M Al-Okaily, AP Teoh…</t>
  </si>
  <si>
    <t>An empirical study on data warehouse systems effectiveness: the case of Jordanian banks in the business intelligence era</t>
  </si>
  <si>
    <t>EuroMed Journal of …</t>
  </si>
  <si>
    <t>https://www.emerald.com/insight/content/doi/10.1108/EMJB-01-2022-0011</t>
  </si>
  <si>
    <t>https://scholar.google.com/scholar?cites=2298297533336215694&amp;as_sdt=2005&amp;sciodt=2007&amp;hl=en</t>
  </si>
  <si>
    <t>10.1108/EMJB-01-2022-0011</t>
  </si>
  <si>
    <t>… of consumers' needs for financial services resulted in intense … The evolution of artificial intelligence has resulted in the … As seen in Figure 3, our model accounts for 66.2% of the …</t>
  </si>
  <si>
    <t>https://www.researchgate.net/profile/Aws-Al-Okaily/publication/360522990_An_empirical_study_on_data_warehouse_systems_effectiveness_the_case_of_Jordanian_banks_in_the_business_intelligence_era/links/627bb8da3a23744a72770ba0/An-empirical-study-on-data-warehouse-systems-effectiveness-the-case-of-Jordanian-banks-in-the-business-intelligence-era.pdf</t>
  </si>
  <si>
    <t>https://scholar.google.com/scholar?q=related:jmCp_m0x5R8J:scholar.google.com/&amp;scioq=artificial+intelligence+accounting+finance&amp;hl=en&amp;as_sdt=2007&amp;as_ylo=2021&amp;as_yhi=2024</t>
  </si>
  <si>
    <t>C Ledro, A Nosella, A Vinelli</t>
  </si>
  <si>
    <t>Artificial intelligence in customer relationship management: literature review and future research directions</t>
  </si>
  <si>
    <t>https://www.emerald.com/insight/content/doi/10.1108/JBIM-07-2021-0332/full/</t>
  </si>
  <si>
    <t>https://scholar.google.com/scholar?cites=5054094036299295140&amp;as_sdt=2005&amp;sciodt=2007&amp;hl=en</t>
  </si>
  <si>
    <t>10.1108/JBIM-07-2021-0332</t>
  </si>
  <si>
    <t>… Due to the recent development of Big Data and artificial intelligence (AI) technology solutions in customer relationship management (CRM), this paper provides a systematic overview of …</t>
  </si>
  <si>
    <t>https://www.emerald.com/insight/content/doi/10.1108/JBIM-07-2021-0332/full/pdf</t>
  </si>
  <si>
    <t>https://scholar.google.com/scholar?q=related:pCkKj7-_I0YJ:scholar.google.com/&amp;scioq=artificial+intelligence+accounting+finance&amp;hl=en&amp;as_sdt=2007&amp;as_ylo=2021&amp;as_yhi=2024</t>
  </si>
  <si>
    <t>N Malik, SN Tripathi, AK Kar, S Gupta</t>
  </si>
  <si>
    <t>Impact of artificial intelligence on employees working in industry 4.0 led organizations</t>
  </si>
  <si>
    <t>https://www.emerald.com/insight/content/doi/10.1108/IJM-03-2021-0173/</t>
  </si>
  <si>
    <t>https://scholar.google.com/scholar?cites=14143202075025528302&amp;as_sdt=2005&amp;sciodt=2007&amp;hl=en</t>
  </si>
  <si>
    <t>10.1108/IJM-03-2021-0173</t>
  </si>
  <si>
    <t>… As artificial intelligence (AI) gains growing importance in our lives redesigning our work places and increasingly powering things, Pew Research Center conducted a survey recently …</t>
  </si>
  <si>
    <t>https://www.researchgate.net/profile/Shivam_Gupta30/publication/351700523_Impact_of_Artificial_Intelligence_on_Employees_working_in_Industry_40_Led_Organizations/links/60ccb71692851ca3acaf4516/Impact-of-Artificial-Intelligence-on-Employees-working-in-Industry-40-Led-Organizations.pdf</t>
  </si>
  <si>
    <t>https://scholar.google.com/scholar?q=related:7tV2dFq_RsQJ:scholar.google.com/&amp;scioq=artificial+intelligence+accounting+finance&amp;hl=en&amp;as_sdt=2007&amp;as_ylo=2021&amp;as_yhi=2024</t>
  </si>
  <si>
    <t>S Secinaro, F Dal Mas, V Brescia…</t>
  </si>
  <si>
    <t>Blockchain in the accounting, auditing and accountability fields: a bibliometric and coding analysis</t>
  </si>
  <si>
    <t>https://www.emerald.com/insight/content/doi/10.1108/AAAJ-10-2020-4987</t>
  </si>
  <si>
    <t>https://scholar.google.com/scholar?cites=16170236546909163178&amp;as_sdt=2005&amp;sciodt=2007&amp;hl=en</t>
  </si>
  <si>
    <t>10.1108/AAAJ-10-2020-4987</t>
  </si>
  <si>
    <t>… Accountants can verify company financial data by including multiple vendors and clients in the exchange of accounting records. In the case of auditors, blockchain makes it possible to …</t>
  </si>
  <si>
    <t>https://www.emerald.com/insight/content/doi/10.1108/AAAJ-10-2020-4987/full/pdf</t>
  </si>
  <si>
    <t>https://scholar.google.com/scholar?q=related:qk6PQHc4aOAJ:scholar.google.com/&amp;scioq=artificial+intelligence+accounting+finance&amp;hl=en&amp;as_sdt=2007&amp;as_ylo=2021&amp;as_yhi=2024</t>
  </si>
  <si>
    <t>N Betti, G Sarens</t>
  </si>
  <si>
    <t>Understanding the internal audit function in a digitalised business environment</t>
  </si>
  <si>
    <t>https://www.emerald.com/insight/content/doi/10.1108/JAOC-11-2019-0114/full/html</t>
  </si>
  <si>
    <t>https://scholar.google.com/scholar?cites=3686285805336721107&amp;as_sdt=2005&amp;sciodt=2007&amp;hl=en</t>
  </si>
  <si>
    <t>10.1108/JAOC-11-2019-0114</t>
  </si>
  <si>
    <t>… artificial intelligence [in the future] in terms of machine learning and data analytics plus machine learning. … In this context, we, thus, observe a switch of focus from financial skills towards …</t>
  </si>
  <si>
    <t>https://scholar.google.com/scholar?q=related:0_aov2hRKDMJ:scholar.google.com/&amp;scioq=artificial+intelligence+accounting+finance&amp;hl=en&amp;as_sdt=2007&amp;as_ylo=2021&amp;as_yhi=2024</t>
  </si>
  <si>
    <t>AZ Mansour, A Ahmi, OMJ Popoola…</t>
  </si>
  <si>
    <t>Discovering the global landscape of fraud detection studies: a bibliometric review</t>
  </si>
  <si>
    <t>Journal of Financial …</t>
  </si>
  <si>
    <t>https://www.emerald.com/insight/content/doi/10.1108/JFC-03-2021-0052/full/html</t>
  </si>
  <si>
    <t>https://scholar.google.com/scholar?cites=2486778582263747106&amp;as_sdt=2005&amp;sciodt=2007&amp;hl=en</t>
  </si>
  <si>
    <t>10.1108/JFC-03-2021-0052</t>
  </si>
  <si>
    <t>… As can be seen from the table “lecture notes in computer science including subseries lecture notes in artificial intelligence and lecture notes in bioinformatics” host the highest source on …</t>
  </si>
  <si>
    <t>https://repo.uum.edu.my/id/eprint/28564/1/Discovering%20the%20global%20landscape%20of%20fraud%20detection%20studies%20a%20bibliometric%20review2021.pdf</t>
  </si>
  <si>
    <t>https://scholar.google.com/scholar?q=related:IlLh7vHPgiIJ:scholar.google.com/&amp;scioq=artificial+intelligence+accounting+finance&amp;hl=en&amp;as_sdt=2007&amp;as_ylo=2021&amp;as_yhi=2024</t>
  </si>
  <si>
    <t>A Abdulquadri, E Mogaji, TA Kieu…</t>
  </si>
  <si>
    <t>Digital transformation in financial services provision: A Nigerian perspective to the adoption of chatbot</t>
  </si>
  <si>
    <t>Journal of Enterprising …</t>
  </si>
  <si>
    <t>https://www.emerald.com/insight/content/doi/10.1108/JEC-06-2020-0126/full/html</t>
  </si>
  <si>
    <t>https://scholar.google.com/scholar?cites=17309413741683579100&amp;as_sdt=2005&amp;sciodt=2007&amp;hl=en</t>
  </si>
  <si>
    <t>10.1108/JEC-06-2020-0126</t>
  </si>
  <si>
    <t>… With the financial services industry and mobile telephony … , 2019), Artificial intelligence in the form of chatbot becomes … ., 2019) for digital financial services that can enhance financial …</t>
  </si>
  <si>
    <t>http://gala.gre.ac.uk/id/eprint/30005/8/30005%20MOGAJI_Digital_Transformation_in%20Financial_Services_Provision_2020.pdf</t>
  </si>
  <si>
    <t>https://scholar.google.com/scholar?q=related:3JhQvxZkN_AJ:scholar.google.com/&amp;scioq=artificial+intelligence+accounting+finance&amp;hl=en&amp;as_sdt=2007&amp;as_ylo=2021&amp;as_yhi=2024</t>
  </si>
  <si>
    <t>R Lombardi, G Secundo</t>
  </si>
  <si>
    <t>The digital transformation of corporate reporting–a systematic literature review and avenues for future research</t>
  </si>
  <si>
    <t>https://www.emerald.com/insight/content/doi/10.1108/MEDAR-04-2020-0870/full/html</t>
  </si>
  <si>
    <t>https://scholar.google.com/scholar?cites=9603536508549193764&amp;as_sdt=2005&amp;sciodt=2007&amp;hl=en</t>
  </si>
  <si>
    <t>10.1108/MEDAR-04-2020-0870</t>
  </si>
  <si>
    <t>… (eg artificial intelligence, big data, internet of things and blockchain) impact corporate reporting practices. These include financial and non-financial … the financial statement accounts and …</t>
  </si>
  <si>
    <t>https://scholar.google.com/scholar?q=related:JOCRo5KdRoUJ:scholar.google.com/&amp;scioq=artificial+intelligence+accounting+finance&amp;hl=en&amp;as_sdt=2007&amp;as_ylo=2021&amp;as_yhi=2024</t>
  </si>
  <si>
    <t>R Lamboglia, D Lavorato, E Scornavacca…</t>
  </si>
  <si>
    <t>Exploring the relationship between audit and technology. A bibliometric analysis</t>
  </si>
  <si>
    <t>https://www.emerald.com/insight/content/doi/10.1108/MEDAR-03-2020-0836/full/html</t>
  </si>
  <si>
    <t>https://scholar.google.com/scholar?cites=16532628553960571502&amp;as_sdt=2005&amp;sciodt=2007&amp;hl=en</t>
  </si>
  <si>
    <t>10.1108/MEDAR-03-2020-0836</t>
  </si>
  <si>
    <t>… information systems and artificial intelligence are the other keywords with less of 20 … on the compliance of financial statements and thus concentrates on accounting information, the IAF …</t>
  </si>
  <si>
    <t>https://scholar.google.com/scholar?q=related:bsJMghOyb-UJ:scholar.google.com/&amp;scioq=artificial+intelligence+accounting+finance&amp;hl=en&amp;as_sdt=2007&amp;as_ylo=2021&amp;as_yhi=2024</t>
  </si>
  <si>
    <t>C Free, A Hecimovic</t>
  </si>
  <si>
    <t>Global supply chains after COVID-19: the end of the road for neoliberal globalisation?</t>
  </si>
  <si>
    <t>Accounting, Auditing &amp;Accountability Journal</t>
  </si>
  <si>
    <t>https://www.emerald.com/insight/content/doi/10.1108/AAAJ-06-2020-4634/full/html</t>
  </si>
  <si>
    <t>https://scholar.google.com/scholar?cites=15036913396011917115&amp;as_sdt=2005&amp;sciodt=2007&amp;hl=en</t>
  </si>
  <si>
    <t>10.1108/AAAJ-06-2020-4634</t>
  </si>
  <si>
    <t>… Government responses around the world have been extraordinary, ranging from financial stimulus … Widespread use of artificial intelligence in manufacturing is expected by 2025–2026. …</t>
  </si>
  <si>
    <t>https://www.researchgate.net/profile/Clinton-Free/publication/344733657_Global_supply_chains_after_COVID-19_the_end_of_the_road_for_neoliberal_globalisation/links/5f94ea2fa6fdccfd7b7d6155/Global-supply-chains-after-COVID-19-the-end-of-the-road-for-neoliberal-globalisation.pdf</t>
  </si>
  <si>
    <t>https://scholar.google.com/scholar?q=related:O1-ajxDZrdAJ:scholar.google.com/&amp;scioq=artificial+intelligence+accounting+finance&amp;hl=en&amp;as_sdt=2007&amp;as_ylo=2021&amp;as_yhi=2024</t>
  </si>
  <si>
    <t>M Al-Okaily, R Alghazzawi, AF Alkhwaldi…</t>
  </si>
  <si>
    <t>The effect of digital accounting systems on the decision-making quality in the banking industry sector: a mediated-moderated model</t>
  </si>
  <si>
    <t>Global Knowledge …</t>
  </si>
  <si>
    <t>https://www.emerald.com/insight/content/doi/10.1108/GKMC-01-2022-0015</t>
  </si>
  <si>
    <t>https://scholar.google.com/scholar?cites=12031477253022856217&amp;as_sdt=2005&amp;sciodt=2007&amp;hl=en</t>
  </si>
  <si>
    <t>10.1108/GKMC-01-2022-0015</t>
  </si>
  <si>
    <t>… , accounting managers and decision-makers about evaluating the effect of digital accounting … end-users such as financial managers, accounting managers and supervisors, auditors and …</t>
  </si>
  <si>
    <t>https://e-tarjome.com/storage/btn_uploaded/2022-07-16/1657962313_13043-English.pdf</t>
  </si>
  <si>
    <t>https://scholar.google.com/scholar?q=related:GbSe7dBk-KYJ:scholar.google.com/&amp;scioq=artificial+intelligence+accounting+finance&amp;hl=en&amp;as_sdt=2007&amp;as_ylo=2021&amp;as_yhi=2024</t>
  </si>
  <si>
    <t>D Gohil, SV Thakker</t>
  </si>
  <si>
    <t>Blockchain-integrated technologies for solving supply chain challenges</t>
  </si>
  <si>
    <t>Modern Supply Chain Research and …</t>
  </si>
  <si>
    <t>https://www.emerald.com/insight/content/doi/10.1108/MSCRA-10-2020-0028/full/</t>
  </si>
  <si>
    <t>https://scholar.google.com/scholar?cites=9326568154075873161&amp;as_sdt=2005&amp;sciodt=2007&amp;hl=en</t>
  </si>
  <si>
    <t>10.1108/MSCRA-10-2020-0028</t>
  </si>
  <si>
    <t>… like Internet of Things and artificial intelligence. The integration shows the … using machine learning algorithms connected to the AI, and blockchain play a significant role in the finance …</t>
  </si>
  <si>
    <t>https://www.emerald.com/insight/content/doi/10.1108/MSCRA-10-2020-0028/full/pdf</t>
  </si>
  <si>
    <t>https://scholar.google.com/scholar?q=related:ib8pZVKgboEJ:scholar.google.com/&amp;scioq=artificial+intelligence+accounting+finance&amp;hl=en&amp;as_sdt=2007&amp;as_ylo=2021&amp;as_yhi=2024</t>
  </si>
  <si>
    <t>R Lombardi, C de Villiers, N Moscariello…</t>
  </si>
  <si>
    <t>The disruption of blockchain in auditing–a systematic literature review and an agenda for future research</t>
  </si>
  <si>
    <t>https://www.emerald.com/insight/content/doi/10.1108/AAAJ-10-2020-4992/full/</t>
  </si>
  <si>
    <t>https://scholar.google.com/scholar?cites=6299854625093320015&amp;as_sdt=2005&amp;sciodt=2007&amp;hl=en</t>
  </si>
  <si>
    <t>10.1108/AAAJ-10-2020-4992</t>
  </si>
  <si>
    <t>Purpose This paper presents a systematic literature review, including content and bibliometric analyses, of the impact of blockchain technology (BT) in auditing, to identify trends, …</t>
  </si>
  <si>
    <t>https://repository.up.ac.za/bitstream/handle/2263/81446/Lombardi_Disruption_2022.pdf?sequence=1</t>
  </si>
  <si>
    <t>https://scholar.google.com/scholar?q=related:T_1JSWeUbVcJ:scholar.google.com/&amp;scioq=artificial+intelligence+accounting+finance&amp;hl=en&amp;as_sdt=2007&amp;as_ylo=2021&amp;as_yhi=2024</t>
  </si>
  <si>
    <t>RD Putra, S Mulyani, S Poulus…</t>
  </si>
  <si>
    <t>Data quality analytics, business ethics, and cyber risk management on operational performance and fintech sustainability</t>
  </si>
  <si>
    <t>eprints.uwp.ac.id</t>
  </si>
  <si>
    <t>http://eprints.uwp.ac.id/id/eprint/5560/</t>
  </si>
  <si>
    <t>https://scholar.google.com/scholar?cites=6400903307487266595&amp;as_sdt=2005&amp;sciodt=2007&amp;hl=en</t>
  </si>
  <si>
    <t>This study conducted a test to see the influence of data quality analytics, business ethics, and cyber risk management on operational performance and its implication on corporate …</t>
  </si>
  <si>
    <t>http://eprints.uwp.ac.id/id/eprint/5560/1/ijdns_2022_47%20-%20HENDRA%20PURNIAWAN.pdf</t>
  </si>
  <si>
    <t>https://scholar.google.com/scholar?q=related:I8dmDKWT1FgJ:scholar.google.com/&amp;scioq=artificial+intelligence+accounting+finance&amp;hl=en&amp;as_sdt=2007&amp;as_ylo=2021&amp;as_yhi=2024</t>
  </si>
  <si>
    <t>AS Rusydiana</t>
  </si>
  <si>
    <t>Bibliometric analysis of journals, authors, and topics related to COVID-19 and Islamic finance listed in the Dimensions database by Biblioshiny</t>
  </si>
  <si>
    <t>Science Editing</t>
  </si>
  <si>
    <t>escienceediting.org</t>
  </si>
  <si>
    <t>http://escienceediting.org/journal/view.php?number=238&amp;view=citations</t>
  </si>
  <si>
    <t>https://scholar.google.com/scholar?cites=9106491650596624592&amp;as_sdt=2005&amp;sciodt=2007&amp;hl=en</t>
  </si>
  <si>
    <t>… An artificial intelligence and NLP based Islamic fintech model combining Zakat and Qardh-Al-Hasan for countering the adverse impact of COVID 19 on SMEs and individuals. Int J Econ …</t>
  </si>
  <si>
    <t>https://scholar.google.com/scholar?q=related:0Fjfb-jBYH4J:scholar.google.com/&amp;scioq=artificial+intelligence+accounting+finance&amp;hl=en&amp;as_sdt=2007&amp;as_ylo=2021&amp;as_yhi=2024</t>
  </si>
  <si>
    <t>PO Shoetan, BT Familoni</t>
  </si>
  <si>
    <t>Transforming fintech fraud detection with advanced artificial intelligence algorithms</t>
  </si>
  <si>
    <t>Finance &amp; Accounting Research Journal</t>
  </si>
  <si>
    <t>fepbl.com</t>
  </si>
  <si>
    <t>https://www.fepbl.com/index.php/farj/article/view/1036</t>
  </si>
  <si>
    <t>https://scholar.google.com/scholar?cites=1735527423259657607&amp;as_sdt=2005&amp;sciodt=2007&amp;hl=en</t>
  </si>
  <si>
    <t>… financial technology (fintech) platforms has exponentially increased the volume and sophistication of financial … transformative potential of advanced Artificial Intelligence (AI) algorithms …</t>
  </si>
  <si>
    <t>https://www.fepbl.com/index.php/farj/article/download/1036/1259</t>
  </si>
  <si>
    <t>https://scholar.google.com/scholar?q=related:h0VXCf_UFRgJ:scholar.google.com/&amp;scioq=artificial+intelligence+accounting+finance&amp;hl=en&amp;as_sdt=2007&amp;as_ylo=2021&amp;as_yhi=2024</t>
  </si>
  <si>
    <t>E Igbinenikaro, AO Adewusi</t>
  </si>
  <si>
    <t>Navigating the legal complexities of artificial intelligence in global trade agreements</t>
  </si>
  <si>
    <t>… Journal of Applied Research in Social …</t>
  </si>
  <si>
    <t>https://fepbl.com/index.php/ijarss/article/view/987</t>
  </si>
  <si>
    <t>https://scholar.google.com/scholar?cites=15334297514028593792&amp;as_sdt=2005&amp;sciodt=2007&amp;hl=en</t>
  </si>
  <si>
    <t>… algorithms analyze vast amounts of financial data to identify trading opportunities, assess … In conclusion, the intersection of artificial intelligence and intellectual property rights presents …</t>
  </si>
  <si>
    <t>https://fepbl.com/index.php/ijarss/article/download/987/1207</t>
  </si>
  <si>
    <t>https://scholar.google.com/scholar?q=related:gHLUK1heztQJ:scholar.google.com/&amp;scioq=artificial+intelligence+accounting+finance&amp;hl=en&amp;as_sdt=2007&amp;as_ylo=2021&amp;as_yhi=2024</t>
  </si>
  <si>
    <t>OB Adeoye, WA Addy, O Odeyemi, CC Okoye…</t>
  </si>
  <si>
    <t>Fintech, taxation, and regulatory compliance: navigating the new financial landscape</t>
  </si>
  <si>
    <t>Finance &amp; Accounting …</t>
  </si>
  <si>
    <t>https://www.fepbl.com/index.php/farj/article/view/858</t>
  </si>
  <si>
    <t>https://scholar.google.com/scholar?cites=10166944845387384320&amp;as_sdt=2005&amp;sciodt=2007&amp;hl=en</t>
  </si>
  <si>
    <t>… , artificial intelligence, and mobile payment systems, which have streamlined financial services … understanding of digital assets, decentralized finance (DeFi) platforms, and cross-border …</t>
  </si>
  <si>
    <t>https://www.fepbl.com/index.php/farj/article/view/858/1085</t>
  </si>
  <si>
    <t>https://scholar.google.com/scholar?q=related:AMZNWHg-GI0J:scholar.google.com/&amp;scioq=artificial+intelligence+accounting+finance&amp;hl=en&amp;as_sdt=2007&amp;as_ylo=2021&amp;as_yhi=2024</t>
  </si>
  <si>
    <t>BO Adelakun, JK Nembe, BB Oguejiofor…</t>
  </si>
  <si>
    <t>Legal frameworks and tax compliance in the digital economy: a finance perspective</t>
  </si>
  <si>
    <t>Engineering Science &amp; …</t>
  </si>
  <si>
    <t>https://fepbl.com/index.php/estj/article/view/922</t>
  </si>
  <si>
    <t>https://scholar.google.com/scholar?cites=6739011104156671797&amp;as_sdt=2005&amp;sciodt=2007&amp;hl=en</t>
  </si>
  <si>
    <t>… Moreover, the emergence of innovative technologies, such as blockchain and artificial intelligence, presents both opportunities and challenges for tax authorities. While these …</t>
  </si>
  <si>
    <t>https://fepbl.com/index.php/estj/article/download/922/1136</t>
  </si>
  <si>
    <t>https://scholar.google.com/scholar?q=related:Nd-r-OTGhV0J:scholar.google.com/&amp;scioq=artificial+intelligence+accounting+finance&amp;hl=en&amp;as_sdt=2007&amp;as_ylo=2021&amp;as_yhi=2024</t>
  </si>
  <si>
    <t>Financial law: policy frameworks for regulating fintech innovations: ensuring consumer protection while fostering innovation</t>
  </si>
  <si>
    <t>https://www.fepbl.com/index.php/farj/article/view/991</t>
  </si>
  <si>
    <t>https://scholar.google.com/scholar?cites=2114261871383567655&amp;as_sdt=2005&amp;sciodt=2007&amp;hl=en</t>
  </si>
  <si>
    <t>… Robo-advisors leverage algorithms and artificial intelligence (AI) to provide automated investment advice, portfolio management, and financial planning services, democratizing access …</t>
  </si>
  <si>
    <t>https://www.fepbl.com/index.php/farj/article/download/991/1211</t>
  </si>
  <si>
    <t>https://scholar.google.com/scholar?q=related:J134XfhdVx0J:scholar.google.com/&amp;scioq=artificial+intelligence+accounting+finance&amp;hl=en&amp;as_sdt=2007&amp;as_ylo=2021&amp;as_yhi=2024</t>
  </si>
  <si>
    <t>BT Familoni, PO Shoetan</t>
  </si>
  <si>
    <t>Cybersecurity in the financial sector: a comparative analysis of the USA and Nigeria</t>
  </si>
  <si>
    <t>Computer Science &amp;IT Research Journal</t>
  </si>
  <si>
    <t>https://www.fepbl.com/index.php/csitrj/article/view/1046</t>
  </si>
  <si>
    <t>https://scholar.google.com/scholar?cites=14859686678777140867&amp;as_sdt=2005&amp;sciodt=2007&amp;hl=en</t>
  </si>
  <si>
    <t>… accounts, identity theft, and financial fraud, compromising both individuals and … USA's financial sector. Advancements in technologies such as artificial intelligence (AI), machine learning …</t>
  </si>
  <si>
    <t>https://www.fepbl.com/index.php/csitrj/article/view/1046/1269</t>
  </si>
  <si>
    <t>https://scholar.google.com/scholar?q=related:g5Yd6k02OM4J:scholar.google.com/&amp;scioq=artificial+intelligence+accounting+finance&amp;hl=en&amp;as_sdt=2007&amp;as_ylo=2021&amp;as_yhi=2024</t>
  </si>
  <si>
    <t>HE Adama, OA Popoola, CD Okeke…</t>
  </si>
  <si>
    <t>Economic theory and practical impacts of digital transformation in supply chain optimization</t>
  </si>
  <si>
    <t>https://fepbl.com/index.php/ijae/article/view/1072</t>
  </si>
  <si>
    <t>https://scholar.google.com/scholar?cites=4390941730753385973&amp;as_sdt=2005&amp;sciodt=2007&amp;hl=en</t>
  </si>
  <si>
    <t>… of advanced technologies such as artificial intelligence (AI), machine learning, big data … as customer data, financial records, and proprietary business intelligence but also undermines …</t>
  </si>
  <si>
    <t>https://fepbl.com/index.php/ijae/article/view/1072/1296</t>
  </si>
  <si>
    <t>https://scholar.google.com/scholar?q=related:9ZX-aj3C7zwJ:scholar.google.com/&amp;scioq=artificial+intelligence+accounting+finance&amp;hl=en&amp;as_sdt=2007&amp;as_ylo=2021&amp;as_yhi=2024</t>
  </si>
  <si>
    <t>SO Babatunde, OA Odejide, TE Edunjobi…</t>
  </si>
  <si>
    <t>The role of AI in marketing personalization: A theoretical exploration of consumer engagement strategies</t>
  </si>
  <si>
    <t>https://fepbl.com/index.php/ijmer/article/view/964</t>
  </si>
  <si>
    <t>https://scholar.google.com/scholar?cites=5998637331811435579&amp;as_sdt=2005&amp;sciodt=2007&amp;hl=en</t>
  </si>
  <si>
    <t>… This paper explores the transformative potential of Artificial Intelligence (AI) in personalizing marketing strategies. It delves into the theoretical underpinnings of consumer engagement …</t>
  </si>
  <si>
    <t>https://fepbl.com/index.php/ijmer/article/download/964/1179</t>
  </si>
  <si>
    <t>https://scholar.google.com/scholar?q=related:O4QEA99wP1MJ:scholar.google.com/&amp;scioq=artificial+intelligence+accounting+finance&amp;hl=en&amp;as_sdt=2007&amp;as_ylo=2021&amp;as_yhi=2024</t>
  </si>
  <si>
    <t>UI Nnaomah, S Aderemi, DO Olutimehin…</t>
  </si>
  <si>
    <t>Digital banking and financial inclusion: a review of practices in the USA and Nigeria</t>
  </si>
  <si>
    <t>https://www.fepbl.com/index.php/farj/article/view/971</t>
  </si>
  <si>
    <t>https://scholar.google.com/scholar?cites=367990508510931813&amp;as_sdt=2005&amp;sciodt=2007&amp;hl=en</t>
  </si>
  <si>
    <t>… It highlights the potential of emerging technologies like artificial intelligence to enhance cybersecurity measures, while also noting the evolving threats posed by sophisticated cyber …</t>
  </si>
  <si>
    <t>https://www.fepbl.com/index.php/farj/article/download/971/1186</t>
  </si>
  <si>
    <t>https://scholar.google.com/scholar?q=related:ZWuC9GpdGwUJ:scholar.google.com/&amp;scioq=artificial+intelligence+accounting+finance&amp;hl=en&amp;as_sdt=2007&amp;as_ylo=2021&amp;as_yhi=2024</t>
  </si>
  <si>
    <t>O Onesi-Ozigagun, YJ Ololade, NL Eyo-Udo…</t>
  </si>
  <si>
    <t>Revolutionizing education through AI: a comprehensive review of enhancing learning experiences</t>
  </si>
  <si>
    <t>https://fepbl.com/index.php/ijarss/article/view/1011</t>
  </si>
  <si>
    <t>https://scholar.google.com/scholar?cites=6922311409923676100&amp;as_sdt=2005&amp;sciodt=2007&amp;hl=en</t>
  </si>
  <si>
    <t>… Artificial Intelligence (AI) is rapidly revolutionizing various aspects of our lives, including … AI can also help institutions allocate financial resources more effectively by analyzing budget …</t>
  </si>
  <si>
    <t>https://fepbl.com/index.php/ijarss/article/view/1011/1233</t>
  </si>
  <si>
    <t>https://scholar.google.com/scholar?q=related:xFciJY39EGAJ:scholar.google.com/&amp;scioq=artificial+intelligence+accounting+finance&amp;hl=en&amp;as_sdt=2007&amp;as_ylo=2021&amp;as_yhi=2024</t>
  </si>
  <si>
    <t>BT Familoni, NC Onyebuchi</t>
  </si>
  <si>
    <t>Advancements and challenges in AI integration for technical literacy: a systematic review</t>
  </si>
  <si>
    <t>Engineering Science &amp;Technology Journal</t>
  </si>
  <si>
    <t>https://fepbl.com/index.php/estj/article/view/1042</t>
  </si>
  <si>
    <t>https://scholar.google.com/scholar?cites=3757704317224994487&amp;as_sdt=2005&amp;sciodt=2007&amp;hl=en</t>
  </si>
  <si>
    <t>… associated with the integration of artificial intelligence (AI) in promoting … accounting practices: A review: Exploring how artificial intelligence is transforming traditional accounting …</t>
  </si>
  <si>
    <t>https://fepbl.com/index.php/estj/article/download/1042/1265</t>
  </si>
  <si>
    <t>https://scholar.google.com/scholar?q=related:t8Yl1yoMJjQJ:scholar.google.com/&amp;scioq=artificial+intelligence+accounting+finance&amp;hl=en&amp;as_sdt=2007&amp;as_ylo=2021&amp;as_yhi=2024</t>
  </si>
  <si>
    <t>MO Akinsanya, CC Ekechi, CD Okeke</t>
  </si>
  <si>
    <t>The evolution of cyber resilience frameworks in network security: a conceptual analysis</t>
  </si>
  <si>
    <t>Computer Science &amp;IT Research …</t>
  </si>
  <si>
    <t>https://www.fepbl.com/index.php/csitrj/article/view/1081</t>
  </si>
  <si>
    <t>https://scholar.google.com/scholar?cites=11614214080669168107&amp;as_sdt=2005&amp;sciodt=2007&amp;hl=en</t>
  </si>
  <si>
    <t>… This analysis will include a discussion of how technologies such as artificial intelligence, machine learning, and automation are being used to enhance cyber resilience. vi. Practical …</t>
  </si>
  <si>
    <t>https://www.fepbl.com/index.php/csitrj/article/view/1081/1305</t>
  </si>
  <si>
    <t>https://scholar.google.com/scholar?q=related:6zGg7yv6LaEJ:scholar.google.com/&amp;scioq=artificial+intelligence+accounting+finance&amp;hl=en&amp;as_sdt=2007&amp;as_ylo=2021&amp;as_yhi=2024</t>
  </si>
  <si>
    <t>DO Ogundipe, SO Babatunde, EA Abaku</t>
  </si>
  <si>
    <t>AI and product management: A theoretical overview from idea to market</t>
  </si>
  <si>
    <t>https://www.fepbl.com/index.php/ijmer/article/view/965</t>
  </si>
  <si>
    <t>https://scholar.google.com/scholar?cites=3925668819140670396&amp;as_sdt=2005&amp;sciodt=2007&amp;hl=en</t>
  </si>
  <si>
    <t>… Artificial Intelligence (AI) has emerged as a transformative force in the realm of … accounting practices: A review: Exploring how artificial intelligence is transforming traditional accounting …</t>
  </si>
  <si>
    <t>https://www.fepbl.com/index.php/ijmer/article/download/965/1180</t>
  </si>
  <si>
    <t>https://scholar.google.com/scholar?q=related:vPO07v3GejYJ:scholar.google.com/&amp;scioq=artificial+intelligence+accounting+finance&amp;hl=en&amp;as_sdt=2007&amp;as_ylo=2021&amp;as_yhi=2024</t>
  </si>
  <si>
    <t>H Han, X Gu</t>
  </si>
  <si>
    <t>Linkage between inclusive digital finance and high-tech enterprise innovation performance: role of debt and equity financing</t>
  </si>
  <si>
    <t>Frontiers in psychology</t>
  </si>
  <si>
    <t>frontiersin.org</t>
  </si>
  <si>
    <t>https://www.frontiersin.org/journals/psychology/articles/10.3389/fpsyg.2021.814408/full</t>
  </si>
  <si>
    <t>https://scholar.google.com/scholar?cites=18041812443632706977&amp;as_sdt=2005&amp;sciodt=2007&amp;hl=en</t>
  </si>
  <si>
    <t>10.3389/fpsyg.2021.814408</t>
  </si>
  <si>
    <t>… Market &amp;Accounting Research (… artificial intelligence (AI) has enabled financial technology to support corporate operations. Digital financial inclusion gained momentum in the financial …</t>
  </si>
  <si>
    <t>https://scholar.google.com/scholar?q=related:oSXz7tNkYfoJ:scholar.google.com/&amp;scioq=artificial+intelligence+accounting+finance&amp;hl=en&amp;as_sdt=2007&amp;as_ylo=2021&amp;as_yhi=2024</t>
  </si>
  <si>
    <t>M Rožman, D Oreški, P Tominc</t>
  </si>
  <si>
    <t>Integrating artificial intelligence into a talent management model to increase the work engagement and performance of enterprises</t>
  </si>
  <si>
    <t>https://www.frontiersin.org/articles/10.3389/fpsyg.2022.1014434/full</t>
  </si>
  <si>
    <t>https://scholar.google.com/scholar?cites=1209470802812003279&amp;as_sdt=2005&amp;sciodt=2007&amp;hl=en</t>
  </si>
  <si>
    <t>10.3389/fpsyg.2022.1014434</t>
  </si>
  <si>
    <t>… the value of artificial intelligence, enterprises starting to use artificial intelligence solutions face … access funds for financial investment in technological development, digital transformation, …</t>
  </si>
  <si>
    <t>https://scholar.google.com/scholar?q=related:z-PQf0nnyBAJ:scholar.google.com/&amp;scioq=artificial+intelligence+accounting+finance&amp;hl=en&amp;as_sdt=2007&amp;as_ylo=2021&amp;as_yhi=2024</t>
  </si>
  <si>
    <t>JM Bishop</t>
  </si>
  <si>
    <t>Artificial intelligence is stupid and causal reasoning will not fix it</t>
  </si>
  <si>
    <t>Frontiers in Psychology</t>
  </si>
  <si>
    <t>https://www.frontiersin.org/journals/psychology/articles/10.3389/fpsyg.2020.513474/full</t>
  </si>
  <si>
    <t>https://scholar.google.com/scholar?cites=18154975366038416811&amp;as_sdt=2005&amp;sciodt=2007&amp;hl=en</t>
  </si>
  <si>
    <t>10.3389/fpsyg.2020.513474</t>
  </si>
  <si>
    <t>… Such technological developments from artificial intelligence (AI) labs have ushered concomitant applications across the world of business, where an “AI” brand-tag is quickly becoming …</t>
  </si>
  <si>
    <t>https://scholar.google.com/scholar?q=related:q-2v_udt8_sJ:scholar.google.com/&amp;scioq=artificial+intelligence+accounting+finance&amp;hl=en&amp;as_sdt=2007&amp;as_ylo=2021&amp;as_yhi=2024</t>
  </si>
  <si>
    <t>RM Oosthuizen</t>
  </si>
  <si>
    <t>The fourth industrial revolution–smart technology, artificial intelligence, robotics and algorithms: Industrial psychologists in future workplaces</t>
  </si>
  <si>
    <t>Frontiers in artificial intelligence</t>
  </si>
  <si>
    <t>https://www.frontiersin.org/articles/10.3389/frai.2022.913168/full</t>
  </si>
  <si>
    <t>https://scholar.google.com/scholar?cites=3180456156254647681&amp;as_sdt=2005&amp;sciodt=2007&amp;hl=en</t>
  </si>
  <si>
    <t>10.3389/frai.2022.913168</t>
  </si>
  <si>
    <t>STARA (smart technology, artificial intelligence, robotics, and algorithms) is predicted to replace a third of the jobs that exist today. Almost twice as many current work tasks will be …</t>
  </si>
  <si>
    <t>https://scholar.google.com/scholar?q=related:gTVD-QVAIywJ:scholar.google.com/&amp;scioq=artificial+intelligence+accounting+finance&amp;hl=en&amp;as_sdt=2007&amp;as_ylo=2021&amp;as_yhi=2024</t>
  </si>
  <si>
    <t>Z Shen, H Wu, Z Chen, J Hu, J Pan, J Kong…</t>
  </si>
  <si>
    <t>The global research of artificial intelligence on prostate cancer: A 22-year bibliometric analysis</t>
  </si>
  <si>
    <t>Frontiers in …</t>
  </si>
  <si>
    <t>https://www.frontiersin.org/articles/10.3389/fonc.2022.843735/full</t>
  </si>
  <si>
    <t>https://scholar.google.com/scholar?cites=1012393540446306372&amp;as_sdt=2005&amp;sciodt=2007&amp;hl=en</t>
  </si>
  <si>
    <t>10.3389/fonc.2022.843735</t>
  </si>
  <si>
    <t>… In conclusion, artificial intelligence has been widely used in prostate cancer study, especially in auxiliary diagnosis and prognosis prediction. The USA has always been in a leading …</t>
  </si>
  <si>
    <t>https://scholar.google.com/scholar?q=related:RMAzp4--DA4J:scholar.google.com/&amp;scioq=artificial+intelligence+accounting+finance&amp;hl=en&amp;as_sdt=2007&amp;as_ylo=2021&amp;as_yhi=2024</t>
  </si>
  <si>
    <t>B Sheng, X Chen, T Li, T Ma, Y Yang, L Bi…</t>
  </si>
  <si>
    <t>An overview of artificial intelligence in diabetic retinopathy and other ocular diseases</t>
  </si>
  <si>
    <t>Frontiers in Public …</t>
  </si>
  <si>
    <t>https://www.frontiersin.org/articles/10.3389/fpubh.2022.971943/full</t>
  </si>
  <si>
    <t>https://scholar.google.com/scholar?cites=2551297957735370788&amp;as_sdt=2005&amp;sciodt=2007&amp;hl=en</t>
  </si>
  <si>
    <t>10.3389/fpubh.2022.971943</t>
  </si>
  <si>
    <t>Artificial intelligence (AI), also known as machine intelligence, is a branch of science that … using human intelligence. AI refers to the technology of rendering human intelligence through …</t>
  </si>
  <si>
    <t>https://scholar.google.com/scholar?q=related:JBD_pvkHaCMJ:scholar.google.com/&amp;scioq=artificial+intelligence+accounting+finance&amp;hl=en&amp;as_sdt=2007&amp;as_ylo=2021&amp;as_yhi=2024</t>
  </si>
  <si>
    <t>K Jia, P Wang, Y Li, Z Chen, X Jiang, CL Lin…</t>
  </si>
  <si>
    <t>Research landscape of artificial intelligence and e-learning: a bibliometric research</t>
  </si>
  <si>
    <t>https://www.frontiersin.org/articles/10.3389/fpsyg.2022.795039/full</t>
  </si>
  <si>
    <t>https://scholar.google.com/scholar?cites=754934950045781124&amp;as_sdt=2005&amp;sciodt=2007&amp;hl=en</t>
  </si>
  <si>
    <t>10.3389/fpsyg.2022.795039</t>
  </si>
  <si>
    <t>… artificial intelligence as an important facilitating tool for learning online, the application of artificial intelligence … Conversely, the number of articles published once accounts for 98%. This …</t>
  </si>
  <si>
    <t>https://scholar.google.com/scholar?q=related:hIwBVlYRegoJ:scholar.google.com/&amp;scioq=artificial+intelligence+accounting+finance&amp;hl=en&amp;as_sdt=2007&amp;as_ylo=2021&amp;as_yhi=2024</t>
  </si>
  <si>
    <t>H Abdelhalim, A Berber, M Lodi, R Jain, A Nair…</t>
  </si>
  <si>
    <t>Artificial intelligence, healthcare, clinical genomics, and pharmacogenomics approaches in precision medicine</t>
  </si>
  <si>
    <t>https://www.frontiersin.org/articles/10.3389/fgene.2022.929736/full</t>
  </si>
  <si>
    <t>https://scholar.google.com/scholar?cites=2296557695188040555&amp;as_sdt=2005&amp;sciodt=2007&amp;hl=en</t>
  </si>
  <si>
    <t>10.3389/fgene.2022.929736</t>
  </si>
  <si>
    <t>… In addition, ML, or machine learning, is a subunit of artificial intelligence, which utilizes algorithms and code in order to provide personalized experiences, where predictions are backed …</t>
  </si>
  <si>
    <t>https://scholar.google.com/scholar?q=related:a3vfWw4D3x8J:scholar.google.com/&amp;scioq=artificial+intelligence+accounting+finance&amp;hl=en&amp;as_sdt=2007&amp;as_ylo=2021&amp;as_yhi=2024</t>
  </si>
  <si>
    <t>NM Almansour</t>
  </si>
  <si>
    <t>Triple-negative breast cancer: a brief review about epidemiology, risk factors, signaling pathways, treatment and role of artificial intelligence</t>
  </si>
  <si>
    <t>Frontiers in Molecular Biosciences</t>
  </si>
  <si>
    <t>https://www.frontiersin.org/articles/10.3389/fmolb.2022.836417/full</t>
  </si>
  <si>
    <t>https://scholar.google.com/scholar?cites=4212627872858234763&amp;as_sdt=2005&amp;sciodt=2007&amp;hl=en</t>
  </si>
  <si>
    <t>10.3389/fmolb.2022.836417</t>
  </si>
  <si>
    <t>… artificial intelligence in TNBC diagnosis. The data presented in this paper may be helpful for researchers working in the field to obtain general and particular information to advance the …</t>
  </si>
  <si>
    <t>https://scholar.google.com/scholar?q=related:i9-fHLtCdjoJ:scholar.google.com/&amp;scioq=artificial+intelligence+accounting+finance&amp;hl=en&amp;as_sdt=2007&amp;as_ylo=2021&amp;as_yhi=2024</t>
  </si>
  <si>
    <t>YM Lei, M Yin, MH Yu, J Yu, SE Zeng, WZ Lv…</t>
  </si>
  <si>
    <t>Artificial intelligence in medical imaging of the breast</t>
  </si>
  <si>
    <t>https://www.frontiersin.org/articles/10.3389/fonc.2021.600557/full</t>
  </si>
  <si>
    <t>https://scholar.google.com/scholar?cites=7079751223868415382&amp;as_sdt=2005&amp;sciodt=2007&amp;hl=en</t>
  </si>
  <si>
    <t>10.3389/fonc.2021.600557</t>
  </si>
  <si>
    <t>… Artificial intelligence (AI) is commonly defined as “a system’s ability to correctly interpret … cases of breast cancer occurred in 2018 worldwide, accounting for almost 1 in 4 of all cases of …</t>
  </si>
  <si>
    <t>https://scholar.google.com/scholar?q=related:ll3QXDpUQGIJ:scholar.google.com/&amp;scioq=artificial+intelligence+accounting+finance&amp;hl=en&amp;as_sdt=2007&amp;as_ylo=2021&amp;as_yhi=2024</t>
  </si>
  <si>
    <t>M Van Erp, C Reynolds, D Maynard…</t>
  </si>
  <si>
    <t>Using natural language processing and artificial intelligence to explore the nutrition and sustainability of recipes and food</t>
  </si>
  <si>
    <t>… in Artificial Intelligence</t>
  </si>
  <si>
    <t>https://www.frontiersin.org/articles/10.3389/frai.2020.621577/full</t>
  </si>
  <si>
    <t>https://scholar.google.com/scholar?cites=9464292374263513911&amp;as_sdt=2005&amp;sciodt=2007&amp;hl=en</t>
  </si>
  <si>
    <t>10.3389/frai.2020.621577</t>
  </si>
  <si>
    <t>… In this paper, we discuss the use of natural language processing and artificial intelligence to … natural language processing and artificial intelligence with expert domain knowledge to …</t>
  </si>
  <si>
    <t>https://scholar.google.com/scholar?q=related:N0NqOsXrV4MJ:scholar.google.com/&amp;scioq=artificial+intelligence+accounting+finance&amp;hl=en&amp;as_sdt=2007&amp;as_ylo=2021&amp;as_yhi=2024</t>
  </si>
  <si>
    <t>T Bozada Jr, J Borden, J Workman…</t>
  </si>
  <si>
    <t>Sysrev: a FAIR platform for data curation and systematic evidence review</t>
  </si>
  <si>
    <t>https://www.frontiersin.org/articles/10.3389/frai.2021.685298/full</t>
  </si>
  <si>
    <t>https://scholar.google.com/scholar?cites=13735226426771078186&amp;as_sdt=2005&amp;sciodt=2007&amp;hl=en</t>
  </si>
  <si>
    <t>10.3389/frai.2021.685298</t>
  </si>
  <si>
    <t>… All account types (including free accounts) can create an unlimited number of publicly … Users with paid accounts can choose to designate any of their Sysrev projects to remain …</t>
  </si>
  <si>
    <t>https://scholar.google.com/scholar?q=related:Knw_ralTnb4J:scholar.google.com/&amp;scioq=artificial+intelligence+accounting+finance&amp;hl=en&amp;as_sdt=2007&amp;as_ylo=2021&amp;as_yhi=2024</t>
  </si>
  <si>
    <t>B Hawks, J Duarte, NJ Fraser, A Pappalardo…</t>
  </si>
  <si>
    <t>Ps and qs: Quantization-aware pruning for efficient low latency neural network inference</t>
  </si>
  <si>
    <t>https://www.frontiersin.org/articles/10.3389/frai.2021.676564/full</t>
  </si>
  <si>
    <t>https://scholar.google.com/scholar?cites=1150889747002996609&amp;as_sdt=2005&amp;sciodt=2007&amp;hl=en</t>
  </si>
  <si>
    <t>10.3389/frai.2021.676564</t>
  </si>
  <si>
    <t>Efficient machine learning implementations optimized for inference in hardware have wide-ranging benefits, depending on the application, from lower inference latency to higher data …</t>
  </si>
  <si>
    <t>https://scholar.google.com/scholar?q=related:gbfAkSDI-A8J:scholar.google.com/&amp;scioq=artificial+intelligence+accounting+finance&amp;hl=en&amp;as_sdt=2007&amp;as_ylo=2021&amp;as_yhi=2024</t>
  </si>
  <si>
    <t>E Farina, JJ Nabhen, MI Dacoregio, F Batalini…</t>
  </si>
  <si>
    <t>An overview of artificial intelligence in oncology</t>
  </si>
  <si>
    <t>Future Science …</t>
  </si>
  <si>
    <t>Future Science</t>
  </si>
  <si>
    <t>https://www.future-science.com/doi/abs/10.2144/fsoa-2021-0074</t>
  </si>
  <si>
    <t>https://scholar.google.com/scholar?cites=1617410005664428764&amp;as_sdt=2005&amp;sciodt=2007&amp;hl=en</t>
  </si>
  <si>
    <t>10.2144/fsoa-2021-0074</t>
  </si>
  <si>
    <t>… The authors have no other relevant affiliations or financial involvement with any organization or entity with a financial interest in or financial conflict with the subject matter or materials …</t>
  </si>
  <si>
    <t>https://www.future-science.com/doi/pdf/10.2144/fsoa-2021-0074?download=true</t>
  </si>
  <si>
    <t>https://scholar.google.com/scholar?q=related:3HLKq9QxchYJ:scholar.google.com/&amp;scioq=artificial+intelligence+accounting+finance&amp;hl=en&amp;as_sdt=2007&amp;as_ylo=2021&amp;as_yhi=2024</t>
  </si>
  <si>
    <t>E Martaseli, M Maragita</t>
  </si>
  <si>
    <t>The Impact Of Artificial Intelligence On The Accounting Profession In The Era Of Industry 4.0 And Society 5.0</t>
  </si>
  <si>
    <t>Journal Of Accounting For …</t>
  </si>
  <si>
    <t>garuda.kemdikbud.go.id</t>
  </si>
  <si>
    <t>https://garuda.kemdikbud.go.id/documents/detail/3700941</t>
  </si>
  <si>
    <t>https://scholar.google.com/scholar?cites=65856089320697467&amp;as_sdt=2005&amp;sciodt=2007&amp;hl=en</t>
  </si>
  <si>
    <t>… The accounting profession around the world … Machine Learning and Artificial Intelligence in the Industry 4.0 and Society 5.0 era. The aim of this research is to find out how the accounting …</t>
  </si>
  <si>
    <t>https://scholar.google.com/scholar?q=related:e65BqsP36QAJ:scholar.google.com/&amp;scioq=artificial+intelligence+accounting+finance&amp;hl=en&amp;as_sdt=2007&amp;as_ylo=2021&amp;as_yhi=2024</t>
  </si>
  <si>
    <t>F Federspiel, R Mitchell, A Asokan, C Umana…</t>
  </si>
  <si>
    <t>Threats by artificial intelligence to human health and human existence</t>
  </si>
  <si>
    <t>BMJ global …</t>
  </si>
  <si>
    <t>gh.bmj.com</t>
  </si>
  <si>
    <t>https://gh.bmj.com/content/8/5/e010435.abstract</t>
  </si>
  <si>
    <t>https://scholar.google.com/scholar?cites=14022140377433946903&amp;as_sdt=2005&amp;sciodt=2007&amp;hl=en</t>
  </si>
  <si>
    <t>… The development of artificial intelligence is progressing rapidly with … We identify how artificial intelligence could harm human … Worryingly, large private corporations with vested financial …</t>
  </si>
  <si>
    <t>https://gh.bmj.com/content/bmjgh/8/5/e010435.full.pdf</t>
  </si>
  <si>
    <t>https://scholar.google.com/scholar?q=related:F7uce2GmmMIJ:scholar.google.com/&amp;scioq=artificial+intelligence+accounting+finance&amp;hl=en&amp;as_sdt=2007&amp;as_ylo=2021&amp;as_yhi=2024</t>
  </si>
  <si>
    <t>CH Cella, JL Parenti, TD Charon</t>
  </si>
  <si>
    <t>Artificial intelligence selection and configuration</t>
  </si>
  <si>
    <t>US Patent App. 17/243,145</t>
  </si>
  <si>
    <t>Google Patents</t>
  </si>
  <si>
    <t>https://patents.google.com/patent/US20210248514A1/en</t>
  </si>
  <si>
    <t>https://scholar.google.com/scholar?cites=4425529385749455815&amp;as_sdt=2005&amp;sciodt=2007&amp;hl=en</t>
  </si>
  <si>
    <t>… For example, a credit card balance alone may be a clue as to the financial condition, but may not be the financial condition on its own. In another example, a payment schedule may …</t>
  </si>
  <si>
    <t>https://scholar.google.com/scholar?q=related:xyOmZIejaj0J:scholar.google.com/&amp;scioq=artificial+intelligence+accounting+finance&amp;hl=en&amp;as_sdt=2007&amp;as_ylo=2021&amp;as_yhi=2024</t>
  </si>
  <si>
    <t>A Adjaoute</t>
  </si>
  <si>
    <t>Artificial intelligence for context classifier</t>
  </si>
  <si>
    <t>US Patent 11,948,048</t>
  </si>
  <si>
    <t>https://patents.google.com/patent/US11948048B2/en</t>
  </si>
  <si>
    <t>https://scholar.google.com/scholar?cites=16538296035006300539&amp;as_sdt=2005&amp;sciodt=2007&amp;hl=en</t>
  </si>
  <si>
    <t>… It is expected that embodiments of the present invention will find applications in financial … accountholder of a financial institution can have several very different kinds of accounts and use …</t>
  </si>
  <si>
    <t>https://patentimages.storage.googleapis.com/da/ea/69/de802ba2e7b61c/US11948048.pdf</t>
  </si>
  <si>
    <t>https://scholar.google.com/scholar?q=related:e0HNxJ7Ug-UJ:scholar.google.com/&amp;scioq=artificial+intelligence+accounting+finance&amp;hl=en&amp;as_sdt=2007&amp;as_ylo=2021&amp;as_yhi=2024</t>
  </si>
  <si>
    <t>MC Bjonerud, K Dieter</t>
  </si>
  <si>
    <t>Artificial intelligence derived anonymous marketplace</t>
  </si>
  <si>
    <t>US Patent 11,568,480</t>
  </si>
  <si>
    <t>https://patents.google.com/patent/US11568480B2/en</t>
  </si>
  <si>
    <t>https://scholar.google.com/scholar?cites=13137114681581530379&amp;as_sdt=2005&amp;sciodt=2007&amp;hl=en</t>
  </si>
  <si>
    <t>… Instead, the system must analyze the data collected about the lenders and use its artificial intelligence to determine if any lenders are capable of providing financing. To accomplish this …</t>
  </si>
  <si>
    <t>https://patentimages.storage.googleapis.com/ca/9b/70/7c2bc61a86f302/US20190102835A1.pdf</t>
  </si>
  <si>
    <t>https://scholar.google.com/scholar?q=related:C208ETNoULYJ:scholar.google.com/&amp;scioq=artificial+intelligence+accounting+finance&amp;hl=en&amp;as_sdt=2007&amp;as_ylo=2021&amp;as_yhi=2024</t>
  </si>
  <si>
    <t>S Mason</t>
  </si>
  <si>
    <t>Method and system for using artificial intelligence and machine learning to create optimal treatment plans based on monetary value amount generated and/or patient …</t>
  </si>
  <si>
    <t>US Patent App. 18/059,778</t>
  </si>
  <si>
    <t>https://patents.google.com/patent/US20230119461A1/en</t>
  </si>
  <si>
    <t>https://scholar.google.com/scholar?cites=17218576351687423671&amp;as_sdt=2005&amp;sciodt=2007&amp;hl=en</t>
  </si>
  <si>
    <t>… format used by the artificial intelligence engine may be stored in a database accessed by the artificial intelligence engine when the artificial intelligence engine is performing any of the …</t>
  </si>
  <si>
    <t>https://scholar.google.com/scholar?q=related:tzZFxPar9O4J:scholar.google.com/&amp;scioq=artificial+intelligence+accounting+finance&amp;hl=en&amp;as_sdt=2007&amp;as_ylo=2021&amp;as_yhi=2024</t>
  </si>
  <si>
    <t>X Wang</t>
  </si>
  <si>
    <t>Artificial intelligence optimized unstructured data analytics systems and methods</t>
  </si>
  <si>
    <t>US Patent 11,003,864</t>
  </si>
  <si>
    <t>https://patents.google.com/patent/US11003864B2/en</t>
  </si>
  <si>
    <t>https://scholar.google.com/scholar?cites=723032742810492261&amp;as_sdt=2005&amp;sciodt=2007&amp;hl=en</t>
  </si>
  <si>
    <t>… methodologies to be used by the artificial intelligence algorithm, … artificial intelligence methodology, and causing the artificial intelligence algorithm to utilize the preferred artificial …</t>
  </si>
  <si>
    <t>https://patentimages.storage.googleapis.com/7c/fa/9a/0e250d96b32adf/US11003864.pdf</t>
  </si>
  <si>
    <t>https://scholar.google.com/scholar?q=related:ZR0y5HK6CAoJ:scholar.google.com/&amp;scioq=artificial+intelligence+accounting+finance&amp;hl=en&amp;as_sdt=2007&amp;as_ylo=2021&amp;as_yhi=2024</t>
  </si>
  <si>
    <t>SA Nelson, H Kitada, L Wong</t>
  </si>
  <si>
    <t>Creating agendas for electronic meetings using artificial intelligence</t>
  </si>
  <si>
    <t>US Patent 11,307,735</t>
  </si>
  <si>
    <t>https://patents.google.com/patent/US11307735B2/en</t>
  </si>
  <si>
    <t>https://scholar.google.com/scholar?cites=17098785894616855328&amp;as_sdt=2005&amp;sciodt=2007&amp;hl=en</t>
  </si>
  <si>
    <t>… with artificial intelligence. … artificial intelligence to electronic meetings, or generic computing devices executing one or more artificial intelligence services, such as artificial intelligence …</t>
  </si>
  <si>
    <t>https://patentimages.storage.googleapis.com/8a/4f/35/153572a91d3d98/US11307735.pdf</t>
  </si>
  <si>
    <t>https://scholar.google.com/scholar?q=related:IPMYiy0XS-0J:scholar.google.com/&amp;scioq=artificial+intelligence+accounting+finance&amp;hl=en&amp;as_sdt=2007&amp;as_ylo=2021&amp;as_yhi=2024</t>
  </si>
  <si>
    <t>J Ghibril, B Abaci</t>
  </si>
  <si>
    <t>Decomposing tasks through artificial intelligence chaining</t>
  </si>
  <si>
    <t>US Patent 11,960,976</t>
  </si>
  <si>
    <t>https://patents.google.com/patent/US11960976B2/en</t>
  </si>
  <si>
    <t>https://scholar.google.com/scholar?cites=14920545679725009087&amp;as_sdt=2005&amp;sciodt=2007&amp;hl=en</t>
  </si>
  <si>
    <t>… intelligent element framework manages intelligent entities, which are modular and trained using artificial intelligence or machine learning … The intelligent entities may communicate with …</t>
  </si>
  <si>
    <t>https://patentimages.storage.googleapis.com/b2/1e/72/5ee804d2f6aba0/US11960976.pdf</t>
  </si>
  <si>
    <t>https://scholar.google.com/scholar?q=related:v5j_Rj5tEM8J:scholar.google.com/&amp;scioq=artificial+intelligence+accounting+finance&amp;hl=en&amp;as_sdt=2007&amp;as_ylo=2021&amp;as_yhi=2024</t>
  </si>
  <si>
    <t>M Heinemeyer, S Pickman, CJ Salji</t>
  </si>
  <si>
    <t>Artificial intelligence adversary red team</t>
  </si>
  <si>
    <t>US Patent App. 17/187,373</t>
  </si>
  <si>
    <t>https://patents.google.com/patent/US20210194924A1/en</t>
  </si>
  <si>
    <t>https://scholar.google.com/scholar?cites=4544040309207631193&amp;as_sdt=2005&amp;sciodt=2007&amp;hl=en</t>
  </si>
  <si>
    <t>… In several embodiments, one or more artificial Intelligence (AI) processes may be implemented with an AI adversary red team to generate phishing emails to pentest defenses of an …</t>
  </si>
  <si>
    <t>https://patentimages.storage.googleapis.com/28/6b/30/575dea29d11744/US20210194924A1.pdf</t>
  </si>
  <si>
    <t>https://scholar.google.com/scholar?q=related:WYVg-5WsDz8J:scholar.google.com/&amp;scioq=artificial+intelligence+accounting+finance&amp;hl=en&amp;as_sdt=2007&amp;as_ylo=2021&amp;as_yhi=2024</t>
  </si>
  <si>
    <t>DEO Arati, M Fernandes, KP Durg, T Escrig…</t>
  </si>
  <si>
    <t>Training, validating, and monitoring artificial intelligence and machine learning models</t>
  </si>
  <si>
    <t>US Patent …</t>
  </si>
  <si>
    <t>https://patents.google.com/patent/US10990901B2/en</t>
  </si>
  <si>
    <t>https://scholar.google.com/scholar?cites=15895639030116190122&amp;as_sdt=2005&amp;sciodt=2007&amp;hl=en</t>
  </si>
  <si>
    <t>… of machine learning and artificial intelligence. … artificial intelligence and/or machine learning. Testing and validating applications that utilize artificial intelligence and/or machine learning …</t>
  </si>
  <si>
    <t>https://patentimages.storage.googleapis.com/1a/6d/68/ec600ee2145659/US10990901.pdf</t>
  </si>
  <si>
    <t>https://scholar.google.com/scholar?q=related:qgfpq3qnmNwJ:scholar.google.com/&amp;scioq=artificial+intelligence+accounting+finance&amp;hl=en&amp;as_sdt=2007&amp;as_ylo=2021&amp;as_yhi=2024</t>
  </si>
  <si>
    <t>KP Schroeder, TR Underwood</t>
  </si>
  <si>
    <t>Systems and methods for controlling data exposure using artificial-intelligence-based periodic modeling</t>
  </si>
  <si>
    <t>US Patent 11,711,438</t>
  </si>
  <si>
    <t>https://patents.google.com/patent/US11711438B2/en</t>
  </si>
  <si>
    <t>https://scholar.google.com/scholar?cites=15967800041637501235&amp;as_sdt=2005&amp;sciodt=2007&amp;hl=en</t>
  </si>
  <si>
    <t>… may lure attackers by creating social media accounts for each selected artificial profile. These social media accounts would make the selected artificial profiles appear to be from real …</t>
  </si>
  <si>
    <t>https://scholar.google.com/scholar?q=related:M1lFbokFmd0J:scholar.google.com/&amp;scioq=artificial+intelligence+accounting+finance&amp;hl=en&amp;as_sdt=2007&amp;as_ylo=2021&amp;as_yhi=2024</t>
  </si>
  <si>
    <t>S Messinger</t>
  </si>
  <si>
    <t>System of an artificial intelligence (AI) powered wireless gym</t>
  </si>
  <si>
    <t>US Patent 10,960,266</t>
  </si>
  <si>
    <t>https://patents.google.com/patent/US10960266B2/en</t>
  </si>
  <si>
    <t>https://scholar.google.com/scholar?cites=12950948878325048132&amp;as_sdt=2005&amp;sciodt=2007&amp;hl=en</t>
  </si>
  <si>
    <t>… The system of an artificial intelligence powered advance exercising facilities of present … artificial intelligence engine using local area network of exercise facility. The Artificial Intelligence …</t>
  </si>
  <si>
    <t>https://patentimages.storage.googleapis.com/81/dc/29/be5ec94698f25f/US10960266.pdf</t>
  </si>
  <si>
    <t>https://scholar.google.com/scholar?q=related:ROPORGMDu7MJ:scholar.google.com/&amp;scioq=artificial+intelligence+accounting+finance&amp;hl=en&amp;as_sdt=2007&amp;as_ylo=2021&amp;as_yhi=2024</t>
  </si>
  <si>
    <t>JD Kutzko, WCA Wright</t>
  </si>
  <si>
    <t>Computer-implemented system and methods for predicting the health and therapeutic behavior of individuals using artificial intelligence, smart contracts and …</t>
  </si>
  <si>
    <t>US Patent 10,991,463</t>
  </si>
  <si>
    <t>https://patents.google.com/patent/US10991463B2/en</t>
  </si>
  <si>
    <t>https://scholar.google.com/scholar?cites=784753009329253742&amp;as_sdt=2005&amp;sciodt=2007&amp;hl=en</t>
  </si>
  <si>
    <t>US10991463B2 - Computer-implemented system and methods for predicting the health and therapeutic behavior of individuals using artificial intelligence, smart contracts and …</t>
  </si>
  <si>
    <t>https://patentimages.storage.googleapis.com/8b/5f/92/58fd6949c1ef12/US10991463.pdf</t>
  </si>
  <si>
    <t>https://scholar.google.com/scholar?q=related:bi19RbQA5AoJ:scholar.google.com/&amp;scioq=artificial+intelligence+accounting+finance&amp;hl=en&amp;as_sdt=2007&amp;as_ylo=2021&amp;as_yhi=2024</t>
  </si>
  <si>
    <t>P Singh</t>
  </si>
  <si>
    <t>Using artificial intelligence to select and chain models for robotic process automation</t>
  </si>
  <si>
    <t>US Patent 10,963,231</t>
  </si>
  <si>
    <t>https://patents.google.com/patent/US10963231B1/en</t>
  </si>
  <si>
    <t>https://scholar.google.com/scholar?cites=12404886876989541085&amp;as_sdt=2005&amp;sciodt=2007&amp;hl=en</t>
  </si>
  <si>
    <t>US10963231B1 - Using artificial intelligence to select and chain models for robotic process automation - Google Patents US10963231B1 - Using artificial intelligence to select and …</t>
  </si>
  <si>
    <t>https://patentimages.storage.googleapis.com/43/67/14/dbd016d1140194/US10963231.pdf</t>
  </si>
  <si>
    <t>https://scholar.google.com/scholar?q=related:3crdBeQCJ6wJ:scholar.google.com/&amp;scioq=artificial+intelligence+accounting+finance&amp;hl=en&amp;as_sdt=2007&amp;as_ylo=2021&amp;as_yhi=2024</t>
  </si>
  <si>
    <t>S Al-Sayyed, S Al-Aroud, L Zayed</t>
  </si>
  <si>
    <t>The effect of artificial intelligence technologies on audit evidence</t>
  </si>
  <si>
    <t>Accounting</t>
  </si>
  <si>
    <t>growingscience.com</t>
  </si>
  <si>
    <t>http://growingscience.com/beta/ac/4467-the-effect-of-artificial-intelligence-technologies-on-audit-evidence.html</t>
  </si>
  <si>
    <t>https://scholar.google.com/scholar?cites=13674057653865459759&amp;as_sdt=2005&amp;sciodt=2007&amp;hl=en</t>
  </si>
  <si>
    <t>… Albeit IT was first applied in the fundamental accounting systems, financial modelling software soon later proved to be of highly-beneficial use in the analytical facets of …</t>
  </si>
  <si>
    <t>http://growingscience.com/ac/Vol7/ac_2020_188.pdf</t>
  </si>
  <si>
    <t>https://scholar.google.com/scholar?q=related:L7Dc6PwCxL0J:scholar.google.com/&amp;scioq=artificial+intelligence+accounting+finance&amp;hl=en&amp;as_sdt=2007&amp;as_ylo=2021&amp;as_yhi=2024</t>
  </si>
  <si>
    <t>I Albawwat, Y Frijat</t>
  </si>
  <si>
    <t>An analysis of auditors' perceptions towards artificial intelligence and its contribution to audit quality</t>
  </si>
  <si>
    <t>http://growingscience.com/beta/ac/4608-an-analysis-of-auditors-perceptions-towards-artificial-intelligence-and-its-contribution-to-audit-quality.html</t>
  </si>
  <si>
    <t>https://scholar.google.com/scholar?cites=7479177176983776772&amp;as_sdt=2005&amp;sciodt=2007&amp;hl=en</t>
  </si>
  <si>
    <t>… Artificial intelligence (AI) systems have significantly changed the … financial statements could influence the audit quality. For instance, a board member of the Public Company Accounting …</t>
  </si>
  <si>
    <t>http://growingscience.com/ac/Vol7/ac_2021_34.pdf</t>
  </si>
  <si>
    <t>https://scholar.google.com/scholar?q=related:BK5THgRgy2cJ:scholar.google.com/&amp;scioq=artificial+intelligence+accounting+finance&amp;hl=en&amp;as_sdt=2007&amp;as_ylo=2021&amp;as_yhi=2024</t>
  </si>
  <si>
    <t>NS Uzougbo, CG Ikegwu…</t>
  </si>
  <si>
    <t>Legal accountability and ethical considerations of AI in financial services</t>
  </si>
  <si>
    <t>GSC Advanced Research …</t>
  </si>
  <si>
    <t>gsconlinepress.com</t>
  </si>
  <si>
    <t>https://gsconlinepress.com/journals/gscarr/content/legal-accountability-and-ethical-considerations-ai-financial-services</t>
  </si>
  <si>
    <t>https://scholar.google.com/scholar?cites=3491671397730817646&amp;as_sdt=2005&amp;sciodt=2007&amp;hl=en</t>
  </si>
  <si>
    <t>… Artificial Intelligence (AI) is revolutionizing the financial services industry, offering … scandal involving the creation of millions of unauthorized customer accounts. While not AI-specific, the …</t>
  </si>
  <si>
    <t>https://gsconlinepress.com/journals/gscarr/sites/default/files/GSCARR-2024-0171.pdf</t>
  </si>
  <si>
    <t>https://scholar.google.com/scholar?q=related:bhYj9qLodDAJ:scholar.google.com/&amp;scioq=artificial+intelligence+accounting+finance&amp;hl=en&amp;as_sdt=2007&amp;as_ylo=2021&amp;as_yhi=2024</t>
  </si>
  <si>
    <t>O Akinrinola, CC Okoye, OC Ofodile…</t>
  </si>
  <si>
    <t>Navigating and reviewing ethical dilemmas in AI development: Strategies for transparency, fairness, and accountability</t>
  </si>
  <si>
    <t>GSC Advanced …</t>
  </si>
  <si>
    <t>https://gsconlinepress.com/journals/gscarr/content/navigating-and-reviewing-ethical-dilemmas-ai-development-strategies-transparency-fairness</t>
  </si>
  <si>
    <t>https://scholar.google.com/scholar?cites=5225221888184465638&amp;as_sdt=2005&amp;sciodt=2007&amp;hl=en</t>
  </si>
  <si>
    <t>… As artificial intelligence (AI) continues to permeate … machine learning algorithms to advanced neural networks, AI has permeated diverse sectors, ranging from healthcare and finance to …</t>
  </si>
  <si>
    <t>https://gsconlinepress.com/journals/gscarr/sites/default/files/GSCARR-2024-0088.pdf</t>
  </si>
  <si>
    <t>https://scholar.google.com/scholar?q=related:5rjUdZ-3g0gJ:scholar.google.com/&amp;scioq=artificial+intelligence+accounting+finance&amp;hl=en&amp;as_sdt=2007&amp;as_ylo=2021&amp;as_yhi=2024</t>
  </si>
  <si>
    <t>J Calderaro, JN Kather</t>
  </si>
  <si>
    <t>Artificial intelligence-based pathology for gastrointestinal and hepatobiliary cancers</t>
  </si>
  <si>
    <t>Gut</t>
  </si>
  <si>
    <t>gut.bmj.com</t>
  </si>
  <si>
    <t>https://gut.bmj.com/content/70/6/1183.abstract</t>
  </si>
  <si>
    <t>https://scholar.google.com/scholar?cites=14800834176430962199&amp;as_sdt=2005&amp;sciodt=2007&amp;hl=en</t>
  </si>
  <si>
    <t>Artificial intelligence (AI) can extract complex information from visual data. Histopathology images of gastrointestinal (GI) and liver cancer contain a very high amount of information …</t>
  </si>
  <si>
    <t>https://scholar.google.com/scholar?q=related:F_ag6UMgZ80J:scholar.google.com/&amp;scioq=artificial+intelligence+accounting+finance&amp;hl=en&amp;as_sdt=2007&amp;as_ylo=2021&amp;as_yhi=2024</t>
  </si>
  <si>
    <t>M Ford</t>
  </si>
  <si>
    <t>Rule of the robots: How artificial intelligence will transform everything</t>
  </si>
  <si>
    <t>Hachette UK</t>
  </si>
  <si>
    <t>https://scholar.google.com/scholar?cites=2823061638783746185&amp;as_sdt=2005&amp;sciodt=2007&amp;hl=en</t>
  </si>
  <si>
    <t>https://scholar.google.com/scholar?q=related:icC8bpqHLScJ:scholar.google.com/&amp;scioq=artificial+intelligence+accounting+finance&amp;hl=en&amp;as_sdt=2007&amp;as_ylo=2021&amp;as_yhi=2024</t>
  </si>
  <si>
    <t>A Agrawal, J Gans, A Goldfarb</t>
  </si>
  <si>
    <t>Power and prediction: The disruptive economics of artificial intelligence</t>
  </si>
  <si>
    <t>Harvard Business Press</t>
  </si>
  <si>
    <t>https://scholar.google.com/scholar?cites=6225304069410927042&amp;as_sdt=2005&amp;sciodt=2007&amp;hl=en</t>
  </si>
  <si>
    <t>https://scholar.google.com/scholar?q=related:wjEIbBG5ZFYJ:scholar.google.com/&amp;scioq=artificial+intelligence+accounting+finance&amp;hl=en&amp;as_sdt=2007&amp;as_ylo=2021&amp;as_yhi=2024</t>
  </si>
  <si>
    <t>PW Grimm, MR Grossman, GV Cormack</t>
  </si>
  <si>
    <t>Artificial intelligence as evidence</t>
  </si>
  <si>
    <t>Nw. J. Tech. &amp;Intell. Prop.</t>
  </si>
  <si>
    <t>HeinOnline</t>
  </si>
  <si>
    <t>https://heinonline.org/hol-cgi-bin/get_pdf.cgi?handle=hein.journals/nwteintp19&amp;section=4</t>
  </si>
  <si>
    <t>https://scholar.google.com/scholar?cites=2136922197325764479&amp;as_sdt=2005&amp;sciodt=2007&amp;hl=en</t>
  </si>
  <si>
    <t>… issues that govern the admissibility of Artificial Intelligence ("Al") applications in … Financial privacy laws regulate the manner in which financial institutions handle the nonpublic financial …</t>
  </si>
  <si>
    <t>https://scholarship.law.duke.edu/cgi/viewcontent.cgi?article=6919&amp;context=faculty_scholarship</t>
  </si>
  <si>
    <t>https://scholar.google.com/scholar?q=related:f9c_pGrfpx0J:scholar.google.com/&amp;scioq=artificial+intelligence+accounting+finance&amp;hl=en&amp;as_sdt=2007&amp;as_ylo=2021&amp;as_yhi=2024</t>
  </si>
  <si>
    <t>V Matyushok, V Vera Krasavina, A Berezin…</t>
  </si>
  <si>
    <t>The global economy in technological transformation conditions: A review of modern trends</t>
  </si>
  <si>
    <t>Economic Research …</t>
  </si>
  <si>
    <t>hrcak.srce.hr</t>
  </si>
  <si>
    <t>https://hrcak.srce.hr/file/434637</t>
  </si>
  <si>
    <t>https://scholar.google.com/scholar?cites=5193852752780168328&amp;as_sdt=2005&amp;sciodt=2007&amp;hl=en</t>
  </si>
  <si>
    <t>… The authors then investigate the effect of the development of artificial intelligence as one of … benefits and risks of financial stability that are associated with changes in financial markets, …</t>
  </si>
  <si>
    <t>https://scholar.google.com/scholar?q=related:iIwleY9FFEgJ:scholar.google.com/&amp;scioq=artificial+intelligence+accounting+finance&amp;hl=en&amp;as_sdt=2007&amp;as_ylo=2021&amp;as_yhi=2024</t>
  </si>
  <si>
    <t>MM Mijwil, R Doshi, KK Hiran, AH Al-Mistarehi…</t>
  </si>
  <si>
    <t>Cybersecurity Challenges in Smart Cities: An Overview and Future Prospects</t>
  </si>
  <si>
    <t>Mesopotamian journal of …</t>
  </si>
  <si>
    <t>iasj.net</t>
  </si>
  <si>
    <t>https://www.iasj.net/iasj/download/6b7ef8fef416253e</t>
  </si>
  <si>
    <t>https://scholar.google.com/scholar?cites=1057547132494859820&amp;as_sdt=2005&amp;sciodt=2007&amp;hl=en</t>
  </si>
  <si>
    <t>… Artificial intelligence has entered many fields, including the sports field, where artificial intelligence is … The authors affirm that this paper was entirely self-funded, and no financial support …</t>
  </si>
  <si>
    <t>https://scholar.google.com/scholar?q=related:LM6WjYMprQ4J:scholar.google.com/&amp;scioq=artificial+intelligence+accounting+finance&amp;hl=en&amp;as_sdt=2007&amp;as_ylo=2021&amp;as_yhi=2024</t>
  </si>
  <si>
    <t>N Butcher, M Wilson-Strydom, M Baijnath</t>
  </si>
  <si>
    <t>Artificial intelligence capacity in sub-Saharan Africa: Compendium report</t>
  </si>
  <si>
    <t>idl-bnc-idrc.dspacedirect.org</t>
  </si>
  <si>
    <t>https://idl-bnc-idrc.dspacedirect.org/handle/10625/59999</t>
  </si>
  <si>
    <t>https://scholar.google.com/scholar?cites=8316399446312497757&amp;as_sdt=2005&amp;sciodt=2007&amp;hl=en</t>
  </si>
  <si>
    <t>… The research presented in this publication was carried out with the financial assistance of … mobile digital financial services, with nearly half of global mobile money accounts in 2018. …</t>
  </si>
  <si>
    <t>https://idl-bnc-idrc.dspacedirect.org/bitstream/10625/59999/1/27ea1089-760f-4136-b637-16367161edcc.pdf</t>
  </si>
  <si>
    <t>https://scholar.google.com/scholar?q=related:XTK29zvJaXMJ:scholar.google.com/&amp;scioq=artificial+intelligence+accounting+finance&amp;hl=en&amp;as_sdt=2007&amp;as_ylo=2021&amp;as_yhi=2024</t>
  </si>
  <si>
    <t>A Gwagwa, P Kachidza, K Siminyu, M Smith</t>
  </si>
  <si>
    <t>Responsible artificial intelligence in Sub-Saharan Africa: landscape and general state of play</t>
  </si>
  <si>
    <t>https://idl-bnc-idrc.dspacedirect.org/handle/10625/59997</t>
  </si>
  <si>
    <t>https://scholar.google.com/scholar?cites=420381609387893477&amp;as_sdt=2005&amp;sciodt=2007&amp;hl=en</t>
  </si>
  <si>
    <t>… Some local start-ups servicing big financial institutions rely on artificial intelligence as a service (AIaaS) platforms such as Microsoft Cognitive Services and Google AI services. …</t>
  </si>
  <si>
    <t>https://idl-bnc-idrc.dspacedirect.org/bitstream/10625/59997/1/739b3b9a-6a8a-4b32-8db8-291cb621d2dd.pdf</t>
  </si>
  <si>
    <t>https://scholar.google.com/scholar?q=related:5SKssdh-1QUJ:scholar.google.com/&amp;scioq=artificial+intelligence+accounting+finance&amp;hl=en&amp;as_sdt=2007&amp;as_ylo=2021&amp;as_yhi=2024</t>
  </si>
  <si>
    <t>FGDC Ferreira, AH Gandomi, RTN Cardoso</t>
  </si>
  <si>
    <t>Artificial intelligence applied to stock market trading: a review</t>
  </si>
  <si>
    <t>IEEE Access</t>
  </si>
  <si>
    <t>ieeexplore.ieee.org</t>
  </si>
  <si>
    <t>https://ieeexplore.ieee.org/abstract/document/9350582/</t>
  </si>
  <si>
    <t>https://scholar.google.com/scholar?cites=12388875740834146666&amp;as_sdt=2005&amp;sciodt=2007&amp;hl=en</t>
  </si>
  <si>
    <t>… of Artificial Intelligence (AI) to financial investment is a … of the literature on Artificial Intelligence applied to investments in … market prediction using AI, financial sentiment analysis, and …</t>
  </si>
  <si>
    <t>https://ieeexplore.ieee.org/iel7/6287639/9312710/09350582.pdf</t>
  </si>
  <si>
    <t>https://scholar.google.com/scholar?q=related:aqnf4tgg7qsJ:scholar.google.com/&amp;scioq=artificial+intelligence+accounting+finance&amp;hl=en&amp;as_sdt=2007&amp;as_ylo=2021&amp;as_yhi=2024</t>
  </si>
  <si>
    <t>A Ali, AW Septyanto, I Chaudhary…</t>
  </si>
  <si>
    <t>Applied artificial intelligence as event horizon of cyber security</t>
  </si>
  <si>
    <t>… for Technology and …</t>
  </si>
  <si>
    <t>https://ieeexplore.ieee.org/abstract/document/9759076/</t>
  </si>
  <si>
    <t>https://scholar.google.com/scholar?cites=13230181380217601900&amp;as_sdt=2005&amp;sciodt=2007&amp;hl=en</t>
  </si>
  <si>
    <t>… Banking and business systems are using artificial intelligence to help prevent financial crime. This is possible as these systems help detect fraud and perform risk analysis if a …</t>
  </si>
  <si>
    <t>https://scholar.google.com/scholar?q=related:bH_bad4Lm7cJ:scholar.google.com/&amp;scioq=artificial+intelligence+accounting+finance&amp;hl=en&amp;as_sdt=2007&amp;as_ylo=2021&amp;as_yhi=2024</t>
  </si>
  <si>
    <t>DV Kute, B Pradhan, N Shukla, A Alamri</t>
  </si>
  <si>
    <t>Deep learning and explainable artificial intelligence techniques applied for detecting money laundering–a critical review</t>
  </si>
  <si>
    <t>IEEE access</t>
  </si>
  <si>
    <t>https://ieeexplore.ieee.org/abstract/document/9446887/</t>
  </si>
  <si>
    <t>https://scholar.google.com/scholar?cites=2984805290890180078&amp;as_sdt=2005&amp;sciodt=2007&amp;hl=en</t>
  </si>
  <si>
    <t>Deep learning and explainable artificial intelligence techniques applied for detecting money laundering &amp;#x2013; a critical Page 1 This work is licensed under a Creative Commons …</t>
  </si>
  <si>
    <t>https://ieeexplore.ieee.org/iel7/6287639/6514899/09446887.pdf</t>
  </si>
  <si>
    <t>https://scholar.google.com/scholar?q=related:7jU3D5kobCkJ:scholar.google.com/&amp;scioq=artificial+intelligence+accounting+finance&amp;hl=en&amp;as_sdt=2007&amp;as_ylo=2021&amp;as_yhi=2024</t>
  </si>
  <si>
    <t>Z Zhang, H Al Hamadi, E Damiani, CY Yeun…</t>
  </si>
  <si>
    <t>Explainable artificial intelligence applications in cyber security: State-of-the-art in research</t>
  </si>
  <si>
    <t>IEEE …</t>
  </si>
  <si>
    <t>https://ieeexplore.ieee.org/abstract/document/9875264/</t>
  </si>
  <si>
    <t>https://scholar.google.com/scholar?cites=13355774017395115681&amp;as_sdt=2005&amp;sciodt=2007&amp;hl=en</t>
  </si>
  <si>
    <t>… of existing Artificial Intelligence techniques … Artificial Intelligence applications in cyber security areas and the vast literature on applying XAI in many fields including healthcare, financial …</t>
  </si>
  <si>
    <t>https://ieeexplore.ieee.org/iel7/6287639/9668973/09875264.pdf</t>
  </si>
  <si>
    <t>https://scholar.google.com/scholar?q=related:oUY697Q9WbkJ:scholar.google.com/&amp;scioq=artificial+intelligence+accounting+finance&amp;hl=en&amp;as_sdt=2007&amp;as_ylo=2021&amp;as_yhi=2024</t>
  </si>
  <si>
    <t>C Huang, Z Zhang, B Mao, X Yao</t>
  </si>
  <si>
    <t>An overview of artificial intelligence ethics</t>
  </si>
  <si>
    <t>… on Artificial Intelligence</t>
  </si>
  <si>
    <t>https://ieeexplore.ieee.org/abstract/document/9844014/</t>
  </si>
  <si>
    <t>https://scholar.google.com/scholar?cites=6515038324654839619&amp;as_sdt=2005&amp;sciodt=2007&amp;hl=en</t>
  </si>
  <si>
    <t>… This article has been accepted for publication in IEEE Transactions on Artificial Intelligence. … This article has been accepted for publication in IEEE Transactions on Artificial Intelligence. …</t>
  </si>
  <si>
    <t>https://ieeexplore.ieee.org/iel7/9078688/9184921/09844014.pdf</t>
  </si>
  <si>
    <t>https://scholar.google.com/scholar?q=related:Q5cbj9YQaloJ:scholar.google.com/&amp;scioq=artificial+intelligence+accounting+finance&amp;hl=en&amp;as_sdt=2007&amp;as_ylo=2021&amp;as_yhi=2024</t>
  </si>
  <si>
    <t>J Nicholls, A Kuppa, NA Le-Khac</t>
  </si>
  <si>
    <t>Financial cybercrime: A comprehensive survey of deep learning approaches to tackle the evolving financial crime landscape</t>
  </si>
  <si>
    <t>Ieee Access</t>
  </si>
  <si>
    <t>https://ieeexplore.ieee.org/abstract/document/9642993/</t>
  </si>
  <si>
    <t>https://scholar.google.com/scholar?cites=9853378635617076137&amp;as_sdt=2005&amp;sciodt=2007&amp;hl=en</t>
  </si>
  <si>
    <t>… is not the only issue faced by financial institutions, there is a … on the application of artificial intelligence methods to detect … [27] review 45 papers for financial accounting fraud detection …</t>
  </si>
  <si>
    <t>https://ieeexplore.ieee.org/iel7/6287639/6514899/09642993.pdf</t>
  </si>
  <si>
    <t>https://scholar.google.com/scholar?q=related:qQNh5ak7vogJ:scholar.google.com/&amp;scioq=artificial+intelligence+accounting+finance&amp;hl=en&amp;as_sdt=2007&amp;as_ylo=2021&amp;as_yhi=2024</t>
  </si>
  <si>
    <t>MN Ashtiani, B Raahemi</t>
  </si>
  <si>
    <t>Intelligent fraud detection in financial statements using machine learning and data mining: a systematic literature review</t>
  </si>
  <si>
    <t>https://ieeexplore.ieee.org/abstract/document/9481913/</t>
  </si>
  <si>
    <t>https://scholar.google.com/scholar?cites=8283541506833799046&amp;as_sdt=2005&amp;sciodt=2007&amp;hl=en</t>
  </si>
  <si>
    <t>… Artificial intelligence, especially machine learning technologies, turned out to be one of the … First, their main goal is to combine findings from different domains such as accounting, …</t>
  </si>
  <si>
    <t>https://ieeexplore.ieee.org/iel7/6287639/6514899/09481913.pdf</t>
  </si>
  <si>
    <t>https://scholar.google.com/scholar?q=related:hlcIxRwN9XIJ:scholar.google.com/&amp;scioq=artificial+intelligence+accounting+finance&amp;hl=en&amp;as_sdt=2007&amp;as_ylo=2021&amp;as_yhi=2024</t>
  </si>
  <si>
    <t>SR Krishna, K Rathor, J Ranga, A Soni…</t>
  </si>
  <si>
    <t>Artificial Intelligence Integrated with Big Data Analytics for Enhanced Marketing</t>
  </si>
  <si>
    <t>2023 International …</t>
  </si>
  <si>
    <t>https://ieeexplore.ieee.org/abstract/document/10134043/</t>
  </si>
  <si>
    <t>https://scholar.google.com/scholar?cites=9895932735407011501&amp;as_sdt=2005&amp;sciodt=2007&amp;hl=en</t>
  </si>
  <si>
    <t>… Artificial intelligence (AI) has the most potential to cause … artificial intelligence may be beneficial in a variety of contexts. The intellectual and expert consensus is that artificial intelligence …</t>
  </si>
  <si>
    <t>https://www.researchgate.net/profile/S-Rama-Krishna/publication/371227613_Artificial_Intelligence_Integrated_with_Big_Data_Analytics_for_Enhanced_Marketing/links/6479da142cad460a1bee1035/Artificial-Intelligence-Integrated-with-Big-Data-Analytics-for-Enhanced-Marketing.pdf</t>
  </si>
  <si>
    <t>https://scholar.google.com/scholar?q=related:rTYYV2RqVYkJ:scholar.google.com/&amp;scioq=artificial+intelligence+accounting+finance&amp;hl=en&amp;as_sdt=2007&amp;as_ylo=2021&amp;as_yhi=2024</t>
  </si>
  <si>
    <t>K Govindan</t>
  </si>
  <si>
    <t>How artificial intelligence drives sustainable frugal innovation: A multitheoretical perspective</t>
  </si>
  <si>
    <t>IEEE Transactions on Engineering Management</t>
  </si>
  <si>
    <t>https://ieeexplore.ieee.org/abstract/document/9669166/</t>
  </si>
  <si>
    <t>https://scholar.google.com/scholar?cites=17864756177174460180&amp;as_sdt=2005&amp;sciodt=2007&amp;hl=en</t>
  </si>
  <si>
    <t>… financial loss in any concerned institution. Hence, it is necessary to balance the innovation actions with financial … society) above and beyond finance perspectives. This motivates this …</t>
  </si>
  <si>
    <t>https://ieeexplore.ieee.org/iel7/17/4429834/09669166.pdf</t>
  </si>
  <si>
    <t>https://scholar.google.com/scholar?q=related:FPdycxdd7PcJ:scholar.google.com/&amp;scioq=artificial+intelligence+accounting+finance&amp;hl=en&amp;as_sdt=2007&amp;as_ylo=2021&amp;as_yhi=2024</t>
  </si>
  <si>
    <t>TF Blauth, OJ Gstrein, A Zwitter</t>
  </si>
  <si>
    <t>Artificial intelligence crime: An overview of malicious use and abuse of AI</t>
  </si>
  <si>
    <t>https://ieeexplore.ieee.org/abstract/document/9831441/</t>
  </si>
  <si>
    <t>https://scholar.google.com/scholar?cites=18204427475902861323&amp;as_sdt=2005&amp;sciodt=2007&amp;hl=en</t>
  </si>
  <si>
    <t>The capabilities of Artificial Intelligence (AI) evolve rapidly and affect almost all sectors of society. AI has been increasingly integrated into criminal and harmful activities, expanding …</t>
  </si>
  <si>
    <t>https://ieeexplore.ieee.org/iel7/6287639/6514899/09831441.pdf</t>
  </si>
  <si>
    <t>https://scholar.google.com/scholar?q=related:CxCNkFYeo_wJ:scholar.google.com/&amp;scioq=artificial+intelligence+accounting+finance&amp;hl=en&amp;as_sdt=2007&amp;as_ylo=2021&amp;as_yhi=2024</t>
  </si>
  <si>
    <t>SK Jagatheesaperumal, M Rahouti…</t>
  </si>
  <si>
    <t>The duo of artificial intelligence and big data for industry 4.0: Applications, techniques, challenges, and future research directions</t>
  </si>
  <si>
    <t>IEEE Internet of …</t>
  </si>
  <si>
    <t>https://ieeexplore.ieee.org/abstract/document/9667102/</t>
  </si>
  <si>
    <t>https://scholar.google.com/scholar?cites=14095151511198885614&amp;as_sdt=2005&amp;sciodt=2007&amp;hl=en</t>
  </si>
  <si>
    <t>… tainable smart manufacturing combined with novel technological enablers has paved the way for artificial intelligence (AI) and big data in industries. This implies a substantial …</t>
  </si>
  <si>
    <t>https://arxiv.org/pdf/2104.02425</t>
  </si>
  <si>
    <t>https://scholar.google.com/scholar?q=related:7uZRwJ4JnMMJ:scholar.google.com/&amp;scioq=artificial+intelligence+accounting+finance&amp;hl=en&amp;as_sdt=2007&amp;as_ylo=2021&amp;as_yhi=2024</t>
  </si>
  <si>
    <t>N Capuano, G Fenza, V Loia, C Stanzione</t>
  </si>
  <si>
    <t>Explainable artificial intelligence in cybersecurity: A survey</t>
  </si>
  <si>
    <t>https://ieeexplore.ieee.org/abstract/document/9877919/</t>
  </si>
  <si>
    <t>https://scholar.google.com/scholar?cites=8710937055272691601&amp;as_sdt=2005&amp;sciodt=2007&amp;hl=en</t>
  </si>
  <si>
    <t>… Artificial Intelligence (AI) is becoming more and 18 more prevalent in our daily lives. To quantify this phe- 19 nomenon numerically, Grand View Research valued the 20 global AI market …</t>
  </si>
  <si>
    <t>https://ieeexplore.ieee.org/iel7/6287639/9668973/09877919.pdf</t>
  </si>
  <si>
    <t>https://scholar.google.com/scholar?q=related:kedQaBl343gJ:scholar.google.com/&amp;scioq=artificial+intelligence+accounting+finance&amp;hl=en&amp;as_sdt=2007&amp;as_ylo=2021&amp;as_yhi=2024</t>
  </si>
  <si>
    <t>S Zaman, K Alhazmi, MA Aseeri, MR Ahmed…</t>
  </si>
  <si>
    <t>Security threats and artificial intelligence based countermeasures for internet of things networks: a comprehensive survey</t>
  </si>
  <si>
    <t>Ieee …</t>
  </si>
  <si>
    <t>https://ieeexplore.ieee.org/abstract/document/9456954/</t>
  </si>
  <si>
    <t>https://scholar.google.com/scholar?cites=10258941052251700603&amp;as_sdt=2005&amp;sciodt=2007&amp;hl=en</t>
  </si>
  <si>
    <t>… The rule-based approaches and shallow and deep machine learning algorithms- branches of Artificial Intelligence (AI)- can be employed as countermeasures along with the existing …</t>
  </si>
  <si>
    <t>https://ieeexplore.ieee.org/iel7/6287639/6514899/09456954.pdf</t>
  </si>
  <si>
    <t>https://scholar.google.com/scholar?q=related:e30iZ4gUX44J:scholar.google.com/&amp;scioq=artificial+intelligence+accounting+finance&amp;hl=en&amp;as_sdt=2007&amp;as_ylo=2021&amp;as_yhi=2024</t>
  </si>
  <si>
    <t>SM Carta, S Consoli, L Piras, AS Podda…</t>
  </si>
  <si>
    <t>Explainable machine learning exploiting news and domain-specific lexicon for stock market forecasting</t>
  </si>
  <si>
    <t>https://ieeexplore.ieee.org/abstract/document/9355141/</t>
  </si>
  <si>
    <t>https://scholar.google.com/scholar?cites=17454878459445151381&amp;as_sdt=2005&amp;sciodt=2007&amp;hl=en</t>
  </si>
  <si>
    <t>… Moreover, the devised Artificial Intelligence (AI) approach is … For example, instead of logging into individual accounts for … financial advice and helps clients meeting their financial …</t>
  </si>
  <si>
    <t>https://ieeexplore.ieee.org/iel7/6287639/9312710/09355141.pdf</t>
  </si>
  <si>
    <t>https://scholar.google.com/scholar?q=related:lYbYnHovPPIJ:scholar.google.com/&amp;scioq=artificial+intelligence+accounting+finance&amp;hl=en&amp;as_sdt=2007&amp;as_ylo=2021&amp;as_yhi=2024</t>
  </si>
  <si>
    <t>M Pistoia, SF Ahmad, A Ajagekar, A Buts…</t>
  </si>
  <si>
    <t>Quantum machine learning for finance ICCAD special session paper</t>
  </si>
  <si>
    <t>2021 IEEE/ACM …</t>
  </si>
  <si>
    <t>https://ieeexplore.ieee.org/abstract/document/9643469/</t>
  </si>
  <si>
    <t>https://scholar.google.com/scholar?cites=727798525850509555&amp;as_sdt=2005&amp;sciodt=2007&amp;hl=en</t>
  </si>
  <si>
    <t>… , financial forecasting and accounting and auditing. Deep learning is often used for image recognition and text classification, as well as in any use case characterized by large …</t>
  </si>
  <si>
    <t>https://arxiv.org/pdf/2109.04298</t>
  </si>
  <si>
    <t>https://scholar.google.com/scholar?q=related:82BfOeeoGQoJ:scholar.google.com/&amp;scioq=artificial+intelligence+accounting+finance&amp;hl=en&amp;as_sdt=2007&amp;as_ylo=2021&amp;as_yhi=2024</t>
  </si>
  <si>
    <t>A Bahrini, M Khamoshifar…</t>
  </si>
  <si>
    <t>ChatGPT: Applications, opportunities, and threats</t>
  </si>
  <si>
    <t>2023 Systems and …</t>
  </si>
  <si>
    <t>https://ieeexplore.ieee.org/abstract/document/10137850/</t>
  </si>
  <si>
    <t>https://scholar.google.com/scholar?cites=5131993332301598205&amp;as_sdt=2005&amp;sciodt=2007&amp;hl=en</t>
  </si>
  <si>
    <t>… Abstract— Developed by OpenAI, ChatGPT (Conditional Generative Pre-trained Transformer) is an artificial intelligence technology that is fine-tuned using supervised machine learning …</t>
  </si>
  <si>
    <t>https://arxiv.org/pdf/2304.09103</t>
  </si>
  <si>
    <t>https://scholar.google.com/scholar?q=related:_Y2Cyb6AOEcJ:scholar.google.com/&amp;scioq=artificial+intelligence+accounting+finance&amp;hl=en&amp;as_sdt=2007&amp;as_ylo=2021&amp;as_yhi=2024</t>
  </si>
  <si>
    <t>S Ramana, SC Ramu, N Bhaskar…</t>
  </si>
  <si>
    <t>A three-level gateway protocol for secure M-commerce transactions using encrypted OTP</t>
  </si>
  <si>
    <t>… artificial intelligence …</t>
  </si>
  <si>
    <t>https://ieeexplore.ieee.org/abstract/document/9792908/</t>
  </si>
  <si>
    <t>https://scholar.google.com/scholar?cites=1869656073686786328&amp;as_sdt=2005&amp;sciodt=2007&amp;hl=en</t>
  </si>
  <si>
    <t>Mobile commerce, which began in ancient times as the trade system, has grown in the ultramodern age due to improvements in technology, the Internet, the use of Financial Coffers, …</t>
  </si>
  <si>
    <t>https://scholar.google.com/scholar?q=related:GKFADEta8hkJ:scholar.google.com/&amp;scioq=artificial+intelligence+accounting+finance&amp;hl=en&amp;as_sdt=2007&amp;as_ylo=2021&amp;as_yhi=2024</t>
  </si>
  <si>
    <t>RF Ibrahim, AM Elian…</t>
  </si>
  <si>
    <t>Illicit account detection in the ethereum blockchain using machine learning</t>
  </si>
  <si>
    <t>… international conference on …</t>
  </si>
  <si>
    <t>https://ieeexplore.ieee.org/abstract/document/9491653/</t>
  </si>
  <si>
    <t>https://scholar.google.com/scholar?cites=217671277867215831&amp;as_sdt=2005&amp;sciodt=2007&amp;hl=en</t>
  </si>
  <si>
    <t>… accounts on Ethereum blockchain and proposed a Fraud detection model using three different machine learning … to use this technology in the financial and non-financial areas. Bitcoin is …</t>
  </si>
  <si>
    <t>https://scholar.google.com/scholar?q=related:16sUu99SBQMJ:scholar.google.com/&amp;scioq=artificial+intelligence+accounting+finance&amp;hl=en&amp;as_sdt=2007&amp;as_ylo=2021&amp;as_yhi=2024</t>
  </si>
  <si>
    <t>L Cheng, R Guo, R Moraffah, P Sheth…</t>
  </si>
  <si>
    <t>Evaluation methods and measures for causal learning algorithms</t>
  </si>
  <si>
    <t>… Artificial Intelligence</t>
  </si>
  <si>
    <t>https://ieeexplore.ieee.org/abstract/document/9709543/</t>
  </si>
  <si>
    <t>https://scholar.google.com/scholar?cites=1588542768340899280&amp;as_sdt=2005&amp;sciodt=2007&amp;hl=en</t>
  </si>
  <si>
    <t>… intersection of causal inference and machine learning), in this survey, … machine learning. We focus on the two fundamental causal-inference tasks and causality-aware machine learning …</t>
  </si>
  <si>
    <t>https://arxiv.org/pdf/2202.02896</t>
  </si>
  <si>
    <t>https://scholar.google.com/scholar?q=related:0JV5OTujCxYJ:scholar.google.com/&amp;scioq=artificial+intelligence+accounting+finance&amp;hl=en&amp;as_sdt=2007&amp;as_ylo=2021&amp;as_yhi=2024</t>
  </si>
  <si>
    <t>Q Yang, Y Zhao, H Huang, Z Xiong…</t>
  </si>
  <si>
    <t>Fusing blockchain and AI with metaverse: A survey</t>
  </si>
  <si>
    <t>IEEE Open Journal …</t>
  </si>
  <si>
    <t>https://ieeexplore.ieee.org/abstract/document/9815155/</t>
  </si>
  <si>
    <t>https://scholar.google.com/scholar?cites=16465286601201929613&amp;as_sdt=2005&amp;sciodt=2007&amp;hl=en</t>
  </si>
  <si>
    <t>… Artificial Intelligence (… intelligence, ie, the methods from AI and machine learning to automatically discover, implement, and fine-tune strategies for adaptive automated trading in …</t>
  </si>
  <si>
    <t>https://ieeexplore.ieee.org/iel7/8782664/9024218/09815155.pdf</t>
  </si>
  <si>
    <t>https://scholar.google.com/scholar?q=related:jc2jTe1ygOQJ:scholar.google.com/&amp;scioq=artificial+intelligence+accounting+finance&amp;hl=en&amp;as_sdt=2007&amp;as_ylo=2021&amp;as_yhi=2024</t>
  </si>
  <si>
    <t>S Khan, MR Rabbani</t>
  </si>
  <si>
    <t>Artificial intelligence and NLP-based chatbot for islamic banking and finance</t>
  </si>
  <si>
    <t>International Journal of Information Retrieval …</t>
  </si>
  <si>
    <t>igi-global.com</t>
  </si>
  <si>
    <t>https://www.igi-global.com/article/artificial-intelligence-and--nlp--based--chatbot-for-islamic-banking-and-finance/280527</t>
  </si>
  <si>
    <t>https://scholar.google.com/scholar?cites=14630803558046494565&amp;as_sdt=2005&amp;sciodt=2007&amp;hl=en</t>
  </si>
  <si>
    <t>… in Commerce, Banking and Financial Services from the prestigious Jamia Millia Islamia, … are Financial Technology (FinTech), Artificial Intelligence and its application in Finance and …</t>
  </si>
  <si>
    <t>https://scholar.google.com/scholar?q=related:Ze_hl1EOC8sJ:scholar.google.com/&amp;scioq=artificial+intelligence+accounting+finance&amp;hl=en&amp;as_sdt=2007&amp;as_ylo=2021&amp;as_yhi=2024</t>
  </si>
  <si>
    <t>U Sharma, P Tomar, H Bhardwaj…</t>
  </si>
  <si>
    <t>Artificial intelligence and its implications in education</t>
  </si>
  <si>
    <t>Impact of AI Technologies …</t>
  </si>
  <si>
    <t>https://www.igi-global.com/chapter/artificial-intelligence-and-its-implications-in-education/261505</t>
  </si>
  <si>
    <t>https://scholar.google.com/scholar?cites=3354818117676887912&amp;as_sdt=2005&amp;sciodt=2007&amp;hl=en</t>
  </si>
  <si>
    <t>… Artificial intelligence has proven its position as a game-… This chapter aims to discuss the role of artificial intelligence in the … a whole’s statistical and financial analysis, and finally, make …</t>
  </si>
  <si>
    <t>https://www.researchgate.net/profile/Navita-Malik/publication/346938092_Simulation_of_Human_Brain_Artificial_Intelligence-Based_Learning/links/62078770afa8884cabdc83ad/Simulation-of-Human-Brain-Artificial-Intelligence-Based-Learning.pdf#page=247</t>
  </si>
  <si>
    <t>https://scholar.google.com/scholar?q=related:aO8srk21ji4J:scholar.google.com/&amp;scioq=artificial+intelligence+accounting+finance&amp;hl=en&amp;as_sdt=2007&amp;as_ylo=2021&amp;as_yhi=2024</t>
  </si>
  <si>
    <t>PS Varsha, S Akter, A Kumar, S Gochhait…</t>
  </si>
  <si>
    <t>The impact of artificial intelligence on branding: a bibliometric analysis (1982-2019)</t>
  </si>
  <si>
    <t>Journal of Global …</t>
  </si>
  <si>
    <t>https://www.igi-global.com/article/the-impact-of-artificial-intelligence-on-branding/278776</t>
  </si>
  <si>
    <t>https://scholar.google.com/scholar?cites=15509683287039914139&amp;as_sdt=2005&amp;sciodt=2007&amp;hl=en</t>
  </si>
  <si>
    <t>Understanding the growth paths of artificial intelligence (AI) and its impact on branding is extremely pertinent of technology-driven marketing. This explorative research covers a …</t>
  </si>
  <si>
    <t>https://www.igi-global.com/viewtitle.aspx?titleid=278776</t>
  </si>
  <si>
    <t>https://scholar.google.com/scholar?q=related:m7DTlsZ2PdcJ:scholar.google.com/&amp;scioq=artificial+intelligence+accounting+finance&amp;hl=en&amp;as_sdt=2007&amp;as_ylo=2021&amp;as_yhi=2024</t>
  </si>
  <si>
    <t>R Rawat, SK Sarangi, YN Rimal, P William…</t>
  </si>
  <si>
    <t>Malware threat affecting financial organization analysis using machine learning approach</t>
  </si>
  <si>
    <t>https://www.igi-global.com/article/malware-threat-affecting-financial-organization/304051</t>
  </si>
  <si>
    <t>https://scholar.google.com/scholar?cites=12025602399624110058&amp;as_sdt=2005&amp;sciodt=2007&amp;hl=en</t>
  </si>
  <si>
    <t>… (MITB) attacks to target companies in the finance industry and their clients. Its key aim is to … , or protocol knowledge, we have used Machine Learning (ML) modeling to detect Emotet …</t>
  </si>
  <si>
    <t>https://scholar.google.com/scholar?q=related:6h-uB6uF46YJ:scholar.google.com/&amp;scioq=artificial+intelligence+accounting+finance&amp;hl=en&amp;as_sdt=2007&amp;as_ylo=2021&amp;as_yhi=2024</t>
  </si>
  <si>
    <t>SR Konda, V Shah</t>
  </si>
  <si>
    <t>Machine Learning-Enhanced Software Development: State of the Art and Future Directions</t>
  </si>
  <si>
    <t>INTERNATIONAL JOURNAL OF COMPUTER …</t>
  </si>
  <si>
    <t>ijcst.com.pk</t>
  </si>
  <si>
    <t>http://ijcst.com.pk/index.php/IJCST/article/view/375</t>
  </si>
  <si>
    <t>https://scholar.google.com/scholar?cites=7047451192564734393&amp;as_sdt=2005&amp;sciodt=2007&amp;hl=en</t>
  </si>
  <si>
    <t>Abstract: Machine learning (ML) has emerged as a powerful tool for enhancing various aspects of software development, revolutionizing traditional practices and opening new avenues …</t>
  </si>
  <si>
    <t>http://ijcst.com.pk/index.php/IJCST/article/download/375/335</t>
  </si>
  <si>
    <t>https://scholar.google.com/scholar?q=related:uVm5SIWTzWEJ:scholar.google.com/&amp;scioq=artificial+intelligence+accounting+finance&amp;hl=en&amp;as_sdt=2007&amp;as_ylo=2021&amp;as_yhi=2024</t>
  </si>
  <si>
    <t>Evolving Computer Architectures for AI-Intensive Workloads: Challenges and Innovations</t>
  </si>
  <si>
    <t>http://www.ijcst.com.pk/index.php/IJCST/article/view/374</t>
  </si>
  <si>
    <t>https://scholar.google.com/scholar?cites=15800652336534483526&amp;as_sdt=2005&amp;sciodt=2007&amp;hl=en</t>
  </si>
  <si>
    <t>… Abstract: In the era of rapid advancements in artificial intelligence (AI), evolving computer architectures … As AI continues to revolutionize industries ranging from healthcare and finance to …</t>
  </si>
  <si>
    <t>https://www.ijcst.com.pk/index.php/IJCST/article/download/374/334</t>
  </si>
  <si>
    <t>https://scholar.google.com/scholar?q=related:RnKVqpUxR9sJ:scholar.google.com/&amp;scioq=artificial+intelligence+accounting+finance&amp;hl=en&amp;as_sdt=2007&amp;as_ylo=2021&amp;as_yhi=2024</t>
  </si>
  <si>
    <t>S Kanungo</t>
  </si>
  <si>
    <t>Consumer Protection in Cross-Border FinTech Transactions</t>
  </si>
  <si>
    <t>International Journal of Multidisciplinary Innovation and …</t>
  </si>
  <si>
    <t>ijmirm.com</t>
  </si>
  <si>
    <t>https://ijmirm.com/index.php/ijmirm/article/view/65</t>
  </si>
  <si>
    <t>https://scholar.google.com/scholar?cites=4470050091750922156&amp;as_sdt=2005&amp;sciodt=2007&amp;hl=en</t>
  </si>
  <si>
    <t>… as Artificial Intelligence, Blockchain, and machine learning help … In the finance operation, customers do not have safe market … financial inclusion and democratised access to financial …</t>
  </si>
  <si>
    <t>https://ijmirm.com/index.php/ijmirm/article/download/65/60</t>
  </si>
  <si>
    <t>https://scholar.google.com/scholar?q=related:rBcEB-DOCD4J:scholar.google.com/&amp;scioq=artificial+intelligence+accounting+finance&amp;hl=en&amp;as_sdt=2007&amp;as_ylo=2021&amp;as_yhi=2024</t>
  </si>
  <si>
    <t>U Lichtenthaler</t>
  </si>
  <si>
    <t>Digitainability: The combined effects of the megatrends digitalization and sustainability</t>
  </si>
  <si>
    <t>Journal of Innovation Management</t>
  </si>
  <si>
    <t>ijooes.fe.up.pt</t>
  </si>
  <si>
    <t>https://ijooes.fe.up.pt/index.php/jim/article/view/866</t>
  </si>
  <si>
    <t>https://scholar.google.com/scholar?cites=1571090912729212290&amp;as_sdt=2005&amp;sciodt=2007&amp;hl=en</t>
  </si>
  <si>
    <t>… data analytics, and artificial intelligence applications (Boldosova &amp;… Digitalization and artificial intelligence may help companies … focus on financial goals rather than balancing financial, …</t>
  </si>
  <si>
    <t>https://ijooes.fe.up.pt/index.php/jim/article/download/2183-0606_009-002_0006/539</t>
  </si>
  <si>
    <t>https://scholar.google.com/scholar?q=related:gqURc9yizRUJ:scholar.google.com/&amp;scioq=artificial+intelligence+accounting+finance&amp;hl=en&amp;as_sdt=2007&amp;as_ylo=2021&amp;as_yhi=2024</t>
  </si>
  <si>
    <t>NS Uzougbo, CG Ikegwu, AO Adewusi</t>
  </si>
  <si>
    <t>Cybersecurity compliance in financial institutions: a comparative analysis of global standards and regulations</t>
  </si>
  <si>
    <t>International Journal of Science …</t>
  </si>
  <si>
    <t>ijsra.net</t>
  </si>
  <si>
    <t>https://ijsra.net/content/cybersecurity-compliance-financial-institutions-comparative-analysis-global-standards-and</t>
  </si>
  <si>
    <t>https://scholar.google.com/scholar?cites=6858740523293254611&amp;as_sdt=2005&amp;sciodt=2007&amp;hl=en</t>
  </si>
  <si>
    <t>… Embracing emerging technologies such as artificial intelligence, machine learning, and behavioral analytics can help financial institutions stay ahead of cyber threats and adapt to …</t>
  </si>
  <si>
    <t>https://ijsra.net/sites/default/files/IJSRA-2024-0802.pdf</t>
  </si>
  <si>
    <t>https://scholar.google.com/scholar?q=related:06N4sSokL18J:scholar.google.com/&amp;scioq=artificial+intelligence+accounting+finance&amp;hl=en&amp;as_sdt=2007&amp;as_ylo=2021&amp;as_yhi=2024</t>
  </si>
  <si>
    <t>O Fullana, J Ruiz</t>
  </si>
  <si>
    <t>Accounting information systems in the blockchain era</t>
  </si>
  <si>
    <t>International Journal of Intellectual …</t>
  </si>
  <si>
    <t>inderscienceonline.com</t>
  </si>
  <si>
    <t>https://www.inderscienceonline.com/doi/abs/10.1504/IJIPM.2021.113357</t>
  </si>
  <si>
    <t>https://scholar.google.com/scholar?cites=1627034261030575895&amp;as_sdt=2005&amp;sciodt=2007&amp;hl=en</t>
  </si>
  <si>
    <t>10.1504/IJIPM.2021.113357</t>
  </si>
  <si>
    <t>… Her research is focused on the field of financial analysis and accounting. … artificial intelligence and cloud services. These authors raise a series of interesting questions about accounting …</t>
  </si>
  <si>
    <t>https://scholar.google.com/scholar?q=related:Fx8ePgpjlBYJ:scholar.google.com/&amp;scioq=artificial+intelligence+accounting+finance&amp;hl=en&amp;as_sdt=2007&amp;as_ylo=2021&amp;as_yhi=2024</t>
  </si>
  <si>
    <t>H Atluri, BSP Thummisetti</t>
  </si>
  <si>
    <t>Optimizing Revenue Cycle Management in Healthcare: A Comprehensive Analysis of the Charge Navigator System</t>
  </si>
  <si>
    <t>… Numeric Journal of Machine Learning and …</t>
  </si>
  <si>
    <t>injmr.com</t>
  </si>
  <si>
    <t>https://injmr.com/index.php/fewfewf/article/view/37</t>
  </si>
  <si>
    <t>https://scholar.google.com/scholar?cites=13242415205616703442&amp;as_sdt=2005&amp;sciodt=2007&amp;hl=en</t>
  </si>
  <si>
    <t>… the financial sustainability of healthcare institutions. … integration of artificial intelligence (AI) and machine learning (… This includes metrics such as days in accounts receivable, …</t>
  </si>
  <si>
    <t>https://injmr.com/index.php/fewfewf/article/download/37/8</t>
  </si>
  <si>
    <t>https://scholar.google.com/scholar?q=related:0tcD23eCxrcJ:scholar.google.com/&amp;scioq=artificial+intelligence+accounting+finance&amp;hl=en&amp;as_sdt=2007&amp;as_ylo=2021&amp;as_yhi=2024</t>
  </si>
  <si>
    <t>A Malakauskas, A Lakštutienė</t>
  </si>
  <si>
    <t>Financial distress prediction for small and medium enterprises using machine learning techniques</t>
  </si>
  <si>
    <t>Engineering Economics</t>
  </si>
  <si>
    <t>inzeko.ktu.lt</t>
  </si>
  <si>
    <t>https://www.inzeko.ktu.lt/index.php/EE/article/view/27382</t>
  </si>
  <si>
    <t>https://scholar.google.com/scholar?cites=7752920305376132016&amp;as_sdt=2005&amp;sciodt=2007&amp;hl=en</t>
  </si>
  <si>
    <t>… machine learning technique application. The goal of this paper is to propose a financial … by applying three most promising machine learning techniques. Contrary to previous studies…</t>
  </si>
  <si>
    <t>https://www.inzeko.ktu.lt/index.php/EE/article/view/27382/14711</t>
  </si>
  <si>
    <t>https://scholar.google.com/scholar?q=related:sHvb5fDnl2sJ:scholar.google.com/&amp;scioq=artificial+intelligence+accounting+finance&amp;hl=en&amp;as_sdt=2007&amp;as_ylo=2021&amp;as_yhi=2024</t>
  </si>
  <si>
    <t>G Abuselidze, L Mamaladze</t>
  </si>
  <si>
    <t>The impact of artificial intelligence on employment before and during pandemic: A comparative analysis</t>
  </si>
  <si>
    <t>Journal of Physics: Conference …</t>
  </si>
  <si>
    <t>iopscience.iop.org</t>
  </si>
  <si>
    <t>https://iopscience.iop.org/article/10.1088/1742-6596/1840/1/012040/meta</t>
  </si>
  <si>
    <t>https://scholar.google.com/scholar?cites=16222024332122057376&amp;as_sdt=2005&amp;sciodt=2007&amp;hl=en</t>
  </si>
  <si>
    <t>10.1088/1742-6596/1840/1/012040</t>
  </si>
  <si>
    <t>… In this regard, financial support for the formation and working process of Technology Parks is also important. All this activities will contribute to the continuous growth and development of …</t>
  </si>
  <si>
    <t>https://iopscience.iop.org/article/10.1088/1742-6596/1840/1/012040/pdf</t>
  </si>
  <si>
    <t>https://scholar.google.com/scholar?q=related:oOrgnS41IOEJ:scholar.google.com/&amp;scioq=artificial+intelligence+accounting+finance&amp;hl=en&amp;as_sdt=2007&amp;as_ylo=2021&amp;as_yhi=2024</t>
  </si>
  <si>
    <t>S Shakya, S Smys</t>
  </si>
  <si>
    <t>Big data analytics for improved risk management and customer segregation in banking applications</t>
  </si>
  <si>
    <t>Journal of IoT in Social, Mobile, Analytics, and …</t>
  </si>
  <si>
    <t>irojournals.com</t>
  </si>
  <si>
    <t>https://irojournals.com/iroismac/article/view/3/3/5</t>
  </si>
  <si>
    <t>https://scholar.google.com/scholar?cites=8304701420211113584&amp;as_sdt=2005&amp;sciodt=2007&amp;hl=en</t>
  </si>
  <si>
    <t>… artificial intelligence, and data mining. If it is a query that is data volume generated in a bank or any financial … and ATM transactions are unstructured accounting around for 2.5 quintillion …</t>
  </si>
  <si>
    <t>https://scholar.google.com/scholar?q=related:cI5dBfE5QHMJ:scholar.google.com/&amp;scioq=artificial+intelligence+accounting+finance&amp;hl=en&amp;as_sdt=2007&amp;as_ylo=2021&amp;as_yhi=2024</t>
  </si>
  <si>
    <t>J Whittlestone, K Arulkumaran, M Crosby</t>
  </si>
  <si>
    <t>The societal implications of deep reinforcement learning</t>
  </si>
  <si>
    <t>Journal of Artificial Intelligence …</t>
  </si>
  <si>
    <t>jair.org</t>
  </si>
  <si>
    <t>http://www.jair.org/index.php/jair/article/view/12360</t>
  </si>
  <si>
    <t>https://scholar.google.com/scholar?cites=7466472028761508530&amp;as_sdt=2005&amp;sciodt=2007&amp;hl=en</t>
  </si>
  <si>
    <t>… Future research could explore the potential impacts of DRL in a variety of important domains not discussed in this paper, such as finance, healthcare, or autonomous vehicles, and …</t>
  </si>
  <si>
    <t>https://www.jair.org/index.php/jair/article/download/12360/26667</t>
  </si>
  <si>
    <t>https://scholar.google.com/scholar?q=related:skq4R8A8nmcJ:scholar.google.com/&amp;scioq=artificial+intelligence+accounting+finance&amp;hl=en&amp;as_sdt=2007&amp;as_ylo=2021&amp;as_yhi=2024</t>
  </si>
  <si>
    <t>S Tolan, A Pesole, F Martínez-Plumed…</t>
  </si>
  <si>
    <t>Measuring the occupational impact of ai: tasks, cognitive abilities and ai benchmarks</t>
  </si>
  <si>
    <t>… of Artificial Intelligence …</t>
  </si>
  <si>
    <t>http://www.jair.org/index.php/jair/article/view/12647</t>
  </si>
  <si>
    <t>https://scholar.google.com/scholar?cites=5460983474108076099&amp;as_sdt=2005&amp;sciodt=2007&amp;hl=en</t>
  </si>
  <si>
    <t>… In this paper we develop a framework for analysing the impact of Artificial Intelligence (AI) on occupations. This framework maps 59 generic tasks from worker surveys and an …</t>
  </si>
  <si>
    <t>https://www.jair.org/index.php/jair/article/download/12647/26688</t>
  </si>
  <si>
    <t>https://scholar.google.com/scholar?q=related:Q5B9QolPyUsJ:scholar.google.com/&amp;scioq=artificial+intelligence+accounting+finance&amp;hl=en&amp;as_sdt=2007&amp;as_ylo=2021&amp;as_yhi=2024</t>
  </si>
  <si>
    <t>IA Reshi</t>
  </si>
  <si>
    <t>UNPACKING THE COMPLEXITIES OF ECONOMIC SYSTEMS: EXPLORING TRENDS, CHALLENGES AND SOLUTIONS</t>
  </si>
  <si>
    <t>Journal of Accounting Research, Utility Finance and …</t>
  </si>
  <si>
    <t>jaruda.org</t>
  </si>
  <si>
    <t>http://jaruda.org/index.php/go/article/view/60</t>
  </si>
  <si>
    <t>https://scholar.google.com/scholar?cites=4233189452191438102&amp;as_sdt=2005&amp;sciodt=2007&amp;hl=en</t>
  </si>
  <si>
    <t>… Automation, particularly in the form of robotics and artificial intelligence, has the potential to displace workers and create significant economic disruptions. Digital disruption, including …</t>
  </si>
  <si>
    <t>http://jaruda.org/index.php/go/article/download/60/50</t>
  </si>
  <si>
    <t>https://scholar.google.com/scholar?q=related:FhXN3GBPvzoJ:scholar.google.com/&amp;scioq=artificial+intelligence+accounting+finance&amp;hl=en&amp;as_sdt=2007&amp;as_ylo=2021&amp;as_yhi=2024</t>
  </si>
  <si>
    <t>KH Hu, FH Chen, MF Hsu, GH Tzeng</t>
  </si>
  <si>
    <t>Identifying key factors for adopting artificial intelligence-enabled auditing techniques by joint utilization of fuzzy-rough set theory and MRDM technique</t>
  </si>
  <si>
    <t>Technological and Economic …</t>
  </si>
  <si>
    <t>jest.vgtu.lt</t>
  </si>
  <si>
    <t>https://jest.vgtu.lt/index.php/TEDE/article/view/13181</t>
  </si>
  <si>
    <t>https://scholar.google.com/scholar?cites=3580690150614076375&amp;as_sdt=2005&amp;sciodt=2007&amp;hl=en</t>
  </si>
  <si>
    <t>… External data structure and accounting and financial systems provided by organizations reliably feed into the AI system. Next, a CPA firm creates a set of communicable APIs (…</t>
  </si>
  <si>
    <t>https://jest.vgtu.lt/index.php/TEDE/article/download/13181/10094</t>
  </si>
  <si>
    <t>https://scholar.google.com/scholar?q=related:14sXfrgqsTEJ:scholar.google.com/&amp;scioq=artificial+intelligence+accounting+finance&amp;hl=en&amp;as_sdt=2007&amp;as_ylo=2021&amp;as_yhi=2024</t>
  </si>
  <si>
    <t>M Devan, S Prakash, S Jangoan</t>
  </si>
  <si>
    <t>Predictive maintenance in banking: leveraging AI for real-time data analytics</t>
  </si>
  <si>
    <t>Journal of Knowledge Learning and …</t>
  </si>
  <si>
    <t>jklst.org</t>
  </si>
  <si>
    <t>http://jklst.org/index.php/home/article/view/187</t>
  </si>
  <si>
    <t>https://scholar.google.com/scholar?cites=8454848689988235199&amp;as_sdt=2005&amp;sciodt=2007&amp;hl=en</t>
  </si>
  <si>
    <t>… mitigation measures to safeguard customer accounts and assets. Furthermore, AI … , artificial intelligence (AI) has become a cornerstone of transformation within the banking and financial …</t>
  </si>
  <si>
    <t>http://jklst.org/index.php/home/article/download/187/160</t>
  </si>
  <si>
    <t>https://scholar.google.com/scholar?q=related:v-9sfBaoVXUJ:scholar.google.com/&amp;scioq=artificial+intelligence+accounting+finance&amp;hl=en&amp;as_sdt=2007&amp;as_ylo=2021&amp;as_yhi=2024</t>
  </si>
  <si>
    <t>S Kolasani</t>
  </si>
  <si>
    <t>Innovations in digital, enterprise, cloud, data transformation, and organizational change management using agile, lean, and data-driven methodologies</t>
  </si>
  <si>
    <t>… Journal of Machine Learning and Artificial Intelligence</t>
  </si>
  <si>
    <t>jmlai.in</t>
  </si>
  <si>
    <t>https://jmlai.in/index.php/ijmlai/article/view/35</t>
  </si>
  <si>
    <t>https://scholar.google.com/scholar?cites=4594255860839440797&amp;as_sdt=2005&amp;sciodt=2007&amp;hl=en</t>
  </si>
  <si>
    <t>… analytics, machine learning, and artificial intelligence, … processes, from finance and accounting to human resources and … process automation (RPA), artificial intelligence (AI), and the …</t>
  </si>
  <si>
    <t>https://jmlai.in/index.php/ijmlai/article/download/35/9</t>
  </si>
  <si>
    <t>https://scholar.google.com/scholar?q=related:nWGXMF0Twj8J:scholar.google.com/&amp;scioq=artificial+intelligence+accounting+finance&amp;hl=en&amp;as_sdt=2007&amp;as_ylo=2021&amp;as_yhi=2024</t>
  </si>
  <si>
    <t>M Shaik</t>
  </si>
  <si>
    <t>Impact of artificial intelligence on marketing</t>
  </si>
  <si>
    <t>East Asian Journal of Multidisciplinary …</t>
  </si>
  <si>
    <t>journal.formosapublisher.org</t>
  </si>
  <si>
    <t>https://journal.formosapublisher.org/index.php/eajmr/article/view/3112</t>
  </si>
  <si>
    <t>https://scholar.google.com/scholar?cites=4676377170552106878&amp;as_sdt=2005&amp;sciodt=2007&amp;hl=en</t>
  </si>
  <si>
    <t>… Artificial Intelligence has emerged as a panacea for small-scale businesses in the period of globalisation, as it has allowed thesm to become worldwide and do business through the …</t>
  </si>
  <si>
    <t>https://journal.formosapublisher.org/index.php/eajmr/article/download/3112/3008</t>
  </si>
  <si>
    <t>https://scholar.google.com/scholar?q=related:fi-BlkLU5UAJ:scholar.google.com/&amp;scioq=artificial+intelligence+accounting+finance&amp;hl=en&amp;as_sdt=2007&amp;as_ylo=2021&amp;as_yhi=2024</t>
  </si>
  <si>
    <t>TN Fitria</t>
  </si>
  <si>
    <t>Artificial intelligence (AI) technology in OpenAI ChatGPT application: A review of ChatGPT in writing English essay</t>
  </si>
  <si>
    <t>ELT Forum: Journal of English Language Teaching</t>
  </si>
  <si>
    <t>journal.unnes.ac.id</t>
  </si>
  <si>
    <t>https://journal.unnes.ac.id/sju/elt/article/view/64069</t>
  </si>
  <si>
    <t>https://scholar.google.com/scholar?cites=18008032271548937321&amp;as_sdt=2005&amp;sciodt=2007&amp;hl=en</t>
  </si>
  <si>
    <t>… an artificial intelligence, its technology is not as rigid as a robot. One of the Twitter accounts that … FUNDING STATEMENT The author received no financial support for the research and/or …</t>
  </si>
  <si>
    <t>https://journal.unnes.ac.id/sju/elt/article/download/64069/24008</t>
  </si>
  <si>
    <t>https://scholar.google.com/scholar?q=related:afRxufBh6fkJ:scholar.google.com/&amp;scioq=artificial+intelligence+accounting+finance&amp;hl=en&amp;as_sdt=2007&amp;as_ylo=2021&amp;as_yhi=2024</t>
  </si>
  <si>
    <t>MR Rabbani</t>
  </si>
  <si>
    <t>Fintech innovations, scope, challenges, and implications in Islamic Finance: A systematic analysis</t>
  </si>
  <si>
    <t>International Journal of Computing and Digital …</t>
  </si>
  <si>
    <t>journal.uob.edu.bh</t>
  </si>
  <si>
    <t>https://journal.uob.edu.bh/handle/123456789/4592</t>
  </si>
  <si>
    <t>https://scholar.google.com/scholar?cites=16259627112343231525&amp;as_sdt=2005&amp;sciodt=2007&amp;hl=en</t>
  </si>
  <si>
    <t>… people have savings in cash and not bank accounts mainly due to barriers set by the regulators … Artificial Intelligence is known to increase savings for banks by up to 25% [93]. Most …</t>
  </si>
  <si>
    <t>https://journal.uob.edu.bh/bitstream/handle/123456789/4592/130147_1570782696_.pdf?sequence=3</t>
  </si>
  <si>
    <t>https://scholar.google.com/scholar?q=related:JVyHI7bMpeEJ:scholar.google.com/&amp;scioq=artificial+intelligence+accounting+finance&amp;hl=en&amp;as_sdt=2007&amp;as_ylo=2021&amp;as_yhi=2024</t>
  </si>
  <si>
    <t>G Jakka, N Yathiraju, MF Ansari</t>
  </si>
  <si>
    <t>Artificial Intelligence in Terms of Spotting Malware and Delivering Cyber Risk Management</t>
  </si>
  <si>
    <t>Journal of Positive School …</t>
  </si>
  <si>
    <t>journalppw.com</t>
  </si>
  <si>
    <t>https://journalppw.com/index.php/jpsp/article/view/3522</t>
  </si>
  <si>
    <t>https://scholar.google.com/scholar?cites=9564420132039364998&amp;as_sdt=2005&amp;sciodt=2007&amp;hl=en</t>
  </si>
  <si>
    <t>… Use of Artificial Intelligence (AI), Machine learning to reduce the risk of cybercrimes is another essential part of CSE. Cyber risk management refers to a subpart of CSE that focuses on …</t>
  </si>
  <si>
    <t>https://journalppw.com/index.php/jpsp/article/download/3522/2300</t>
  </si>
  <si>
    <t>https://scholar.google.com/scholar?q=related:hhHNhG-lu4QJ:scholar.google.com/&amp;scioq=artificial+intelligence+accounting+finance&amp;hl=en&amp;as_sdt=2007&amp;as_ylo=2021&amp;as_yhi=2024</t>
  </si>
  <si>
    <t>RW Gregory, O Henfridsson, E Kaganer…</t>
  </si>
  <si>
    <t>The role of artificial intelligence and data network effects for creating user value</t>
  </si>
  <si>
    <t>… of management review</t>
  </si>
  <si>
    <t>journals.aom.org</t>
  </si>
  <si>
    <t>https://journals.aom.org/doi/abs/10.5465/amr.2019.0178</t>
  </si>
  <si>
    <t>https://scholar.google.com/scholar?cites=4418198229566926918&amp;as_sdt=2005&amp;sciodt=2007&amp;hl=en</t>
  </si>
  <si>
    <t>10.5465/amr.2019.0178</t>
  </si>
  <si>
    <t>… algorithms that help identify faster what stories might be false or which accounts will more … with artificial intelligence and machine learning. Journal of Risk Management in Financial …</t>
  </si>
  <si>
    <t>https://wrap.warwick.ac.uk/134220/1/WRAP-role-artificial-intelligence-data-network-creating-user-value-Henfridsson-2020.pdf</t>
  </si>
  <si>
    <t>https://scholar.google.com/scholar?q=related:RrCYlOGXUD0J:scholar.google.com/&amp;scioq=artificial+intelligence+accounting+finance&amp;hl=en&amp;as_sdt=2007&amp;as_ylo=2021&amp;as_yhi=2024</t>
  </si>
  <si>
    <t>DR Clough, A Wu</t>
  </si>
  <si>
    <t>Artificial intelligence, data-driven learning, and the decentralized structure of platform ecosystems</t>
  </si>
  <si>
    <t>Academy of Management Review</t>
  </si>
  <si>
    <t>https://journals.aom.org/doi/full/10.5465/amr.2020.0222</t>
  </si>
  <si>
    <t>https://scholar.google.com/scholar?cites=13946049078695060479&amp;as_sdt=2005&amp;sciodt=2007&amp;hl=en</t>
  </si>
  <si>
    <t>10.5465/amr.2020.0222</t>
  </si>
  <si>
    <t>… Accounting for this distinction brings forth two key departures from their theory. First, the … We read with great interest the article “The Role of Artificial Intelligence and Data Network Effects …</t>
  </si>
  <si>
    <t>https://dash.harvard.edu/bitstream/handle/1/37373905/clough,wu_artificial-intelligence.pdf?sequence=1</t>
  </si>
  <si>
    <t>https://scholar.google.com/scholar?q=related:_2PIa79RisEJ:scholar.google.com/&amp;scioq=artificial+intelligence+accounting+finance&amp;hl=en&amp;as_sdt=2007&amp;as_ylo=2021&amp;as_yhi=2024</t>
  </si>
  <si>
    <t>S Raisch, S Krakowski</t>
  </si>
  <si>
    <t>Artificial intelligence and management: The automation–augmentation paradox</t>
  </si>
  <si>
    <t>Academy of management review</t>
  </si>
  <si>
    <t>https://journals.aom.org/doi/abs/10.5465/amr.2018.0072</t>
  </si>
  <si>
    <t>https://scholar.google.com/scholar?cites=8929471887021419992&amp;as_sdt=2005&amp;sciodt=2007&amp;hl=en</t>
  </si>
  <si>
    <t>10.5465/amr.2018.0072</t>
  </si>
  <si>
    <t>… Taking three recent business books on artificial intelligence (AI) as a starting point, we explore the automation and augmentation concepts in the management domain. Whereas …</t>
  </si>
  <si>
    <t>https://www.researchgate.net/profile/Sebastian-Krakowski/publication/339184283_Artificial_Intelligence_and_Management_The_Automation-Augmentation_Paradox/links/5e46af8a299bf1cdb92a57b0/Artificial-Intelligence-and-Management-The-Automation-Augmentation-Paradox.pdf</t>
  </si>
  <si>
    <t>https://scholar.google.com/scholar?q=related:2K2_8V7b63sJ:scholar.google.com/&amp;scioq=artificial+intelligence+accounting+finance&amp;hl=en&amp;as_sdt=2007&amp;as_ylo=2021&amp;as_yhi=2024</t>
  </si>
  <si>
    <t>Data network effects: Key conditions, shared data, and the data value duality</t>
  </si>
  <si>
    <t>Academy of …</t>
  </si>
  <si>
    <t>https://journals.aom.org/doi/full/10.5465/amr.2021.0111</t>
  </si>
  <si>
    <t>https://scholar.google.com/scholar?cites=7129510692324718256&amp;as_sdt=2005&amp;sciodt=2007&amp;hl=en</t>
  </si>
  <si>
    <t>10.5465/amr.2021.0111</t>
  </si>
  <si>
    <t>Clough and Wu (2022) provide an interesting and thought-provoking response to our article (Gregory, Henfridsson, Kaganer, &amp;Kyriakou, 2021) on the role of artificial intelligence (AI) …</t>
  </si>
  <si>
    <t>https://wrap.warwick.ac.uk/156866/2/WRAP-Data-network-effects-key-conditions-shared-data-value-duality-2021.pdf</t>
  </si>
  <si>
    <t>https://scholar.google.com/scholar?q=related:sDZdbjMc8WIJ:scholar.google.com/&amp;scioq=artificial+intelligence+accounting+finance&amp;hl=en&amp;as_sdt=2007&amp;as_ylo=2021&amp;as_yhi=2024</t>
  </si>
  <si>
    <t>GM Qasaimeh, HE Jaradeh</t>
  </si>
  <si>
    <t>The impact of artificial intelligence on the effective applying of cyber governance in jordanian commercial banks</t>
  </si>
  <si>
    <t>journals.gaftim.com</t>
  </si>
  <si>
    <t>https://journals.gaftim.com/index.php/ijtim/article/view/61</t>
  </si>
  <si>
    <t>https://scholar.google.com/scholar?cites=1839446902144376154&amp;as_sdt=2005&amp;sciodt=2007&amp;hl=en</t>
  </si>
  <si>
    <t>… access to financial data and … accounting profession in Jordan [34]. The results of the study showed that there is a significant impact of artificial intelligence applications on the accounting …</t>
  </si>
  <si>
    <t>https://journals.gaftim.com/index.php/ijtim/article/download/61/31</t>
  </si>
  <si>
    <t>https://scholar.google.com/scholar?q=related:Wh2CMTYHhxkJ:scholar.google.com/&amp;scioq=artificial+intelligence+accounting+finance&amp;hl=en&amp;as_sdt=2007&amp;as_ylo=2021&amp;as_yhi=2024</t>
  </si>
  <si>
    <t>M Farouk</t>
  </si>
  <si>
    <t>The universal artificial intelligence efforts to face coronavirus COVID-19</t>
  </si>
  <si>
    <t>International Journal of Computations, Information …</t>
  </si>
  <si>
    <t>https://journals.gaftim.com/index.php/ijcim/article/view/47</t>
  </si>
  <si>
    <t>https://scholar.google.com/scholar?cites=2512853866404581397&amp;as_sdt=2005&amp;sciodt=2007&amp;hl=en</t>
  </si>
  <si>
    <t>… , information technology, finance, and accounting, … Financing and fiscality in the context of artificial intelligence at the global … finance in southeast Asia through the application of artificial …</t>
  </si>
  <si>
    <t>https://journals.gaftim.com/index.php/ijcim/article/download/47/17</t>
  </si>
  <si>
    <t>https://scholar.google.com/scholar?q=related:FRCDH0dz3yIJ:scholar.google.com/&amp;scioq=artificial+intelligence+accounting+finance&amp;hl=en&amp;as_sdt=2007&amp;as_ylo=2021&amp;as_yhi=2024</t>
  </si>
  <si>
    <t>B Kenner, ST Chari, D Kelsen, DS Klimstra, SJ Pandol…</t>
  </si>
  <si>
    <t>Artificial intelligence and early detection of pancreatic cancer: 2020 summative review</t>
  </si>
  <si>
    <t>Pancreas</t>
  </si>
  <si>
    <t>journals.lww.com</t>
  </si>
  <si>
    <t>https://journals.lww.com/pancreasjournal/fulltext/2021/03000/artificial_intelligence_and_early_detection_of.1.aspx</t>
  </si>
  <si>
    <t>https://scholar.google.com/scholar?cites=4417918029040163708&amp;as_sdt=2005&amp;sciodt=2007&amp;hl=en</t>
  </si>
  <si>
    <t>… Artificial Intelligence and Machine Learning explores the complexities of this technology, including its role in risk assessment, and understanding of human biology and disease …</t>
  </si>
  <si>
    <t>https://scholar.google.com/scholar?q=related:fJu7TwqZTz0J:scholar.google.com/&amp;scioq=artificial+intelligence+accounting+finance&amp;hl=en&amp;as_sdt=2007&amp;as_ylo=2021&amp;as_yhi=2024</t>
  </si>
  <si>
    <t>A Verma, K Lamsal, P Verma</t>
  </si>
  <si>
    <t>An investigation of skill requirements in artificial intelligence and machine learning job advertisements</t>
  </si>
  <si>
    <t>Industry and Higher …</t>
  </si>
  <si>
    <t>journals.sagepub.com</t>
  </si>
  <si>
    <t>https://journals.sagepub.com/doi/abs/10.1177/0950422221990990</t>
  </si>
  <si>
    <t>https://scholar.google.com/scholar?cites=14381332382151729452&amp;as_sdt=2005&amp;sciodt=2007&amp;hl=en</t>
  </si>
  <si>
    <t>10.1177/0950422221990990</t>
  </si>
  <si>
    <t>… , cost accounting, management accounting and financial accounting. Testa et al. (2001) designed a tool called Emergent-Design to integrate AI concepts into the architecture curriculum. …</t>
  </si>
  <si>
    <t>https://journals.sagepub.com/doi/pdf/10.1177/0950422221990990</t>
  </si>
  <si>
    <t>https://scholar.google.com/scholar?q=related:LOH5IpvBlMcJ:scholar.google.com/&amp;scioq=artificial+intelligence+accounting+finance&amp;hl=en&amp;as_sdt=2007&amp;as_ylo=2021&amp;as_yhi=2024</t>
  </si>
  <si>
    <t>M Vesa, J Tienari</t>
  </si>
  <si>
    <t>Artificial intelligence and rationalized unaccountability: Ideology of the elites?</t>
  </si>
  <si>
    <t>Organization</t>
  </si>
  <si>
    <t>https://journals.sagepub.com/doi/abs/10.1177/1350508420963872</t>
  </si>
  <si>
    <t>https://scholar.google.com/scholar?cites=12648002046912184882&amp;as_sdt=2005&amp;sciodt=2007&amp;hl=en</t>
  </si>
  <si>
    <t>10.1177/1350508420963872</t>
  </si>
  <si>
    <t>… discuss accountability as if it is a financial or numerical matter, political scientists view … In the context of organizations, accounting systems and procedures nevertheless offer one …</t>
  </si>
  <si>
    <t>https://journals.sagepub.com/doi/full/10.1177/1350508420963872</t>
  </si>
  <si>
    <t>https://scholar.google.com/scholar?q=related:MkKdhNm6hq8J:scholar.google.com/&amp;scioq=artificial+intelligence+accounting+finance&amp;hl=en&amp;as_sdt=2007&amp;as_ylo=2021&amp;as_yhi=2024</t>
  </si>
  <si>
    <t>D Chalmers, NG MacKenzie…</t>
  </si>
  <si>
    <t>Artificial intelligence and entrepreneurship: Implications for venture creation in the fourth industrial revolution</t>
  </si>
  <si>
    <t>… Theory and Practice</t>
  </si>
  <si>
    <t>https://journals.sagepub.com/doi/abs/10.1177/1042258720934581</t>
  </si>
  <si>
    <t>https://scholar.google.com/scholar?cites=8537659479470096207&amp;as_sdt=2005&amp;sciodt=2007&amp;hl=en</t>
  </si>
  <si>
    <t>10.1177/1042258720934581</t>
  </si>
  <si>
    <t>… We still do not have a full understanding of the financial returns to entrepreneurship, nor is … entrepreneurial rewards such as wellbeing or financial returns. Alternatively, the deployment …</t>
  </si>
  <si>
    <t>https://journals.sagepub.com/doi/pdf/10.1177/1042258720934581</t>
  </si>
  <si>
    <t>https://scholar.google.com/scholar?q=related:T78P5w_ce3YJ:scholar.google.com/&amp;scioq=artificial+intelligence+accounting+finance&amp;hl=en&amp;as_sdt=2007&amp;as_ylo=2021&amp;as_yhi=2024</t>
  </si>
  <si>
    <t>E Pantano, D Scarpi</t>
  </si>
  <si>
    <t>I, robot, you, consumer: Measuring artificial intelligence types and their effect on consumers emotions in service</t>
  </si>
  <si>
    <t>Journal of Service Research</t>
  </si>
  <si>
    <t>https://journals.sagepub.com/doi/abs/10.1177/10946705221103538</t>
  </si>
  <si>
    <t>https://scholar.google.com/scholar?cites=15569181165013081875&amp;as_sdt=2005&amp;sciodt=2007&amp;hl=en</t>
  </si>
  <si>
    <t>10.1177/10946705221103538</t>
  </si>
  <si>
    <t>… Our results show the extent to which artificial intelligences are configurable, describable, and measurable, much as is done for human intelligences (Yavich and Rotnitsky 2020). …</t>
  </si>
  <si>
    <t>https://journals.sagepub.com/doi/full/10.1177/10946705221103538</t>
  </si>
  <si>
    <t>https://scholar.google.com/scholar?q=related:E59O0MfXENgJ:scholar.google.com/&amp;scioq=artificial+intelligence+accounting+finance&amp;hl=en&amp;as_sdt=2007&amp;as_ylo=2021&amp;as_yhi=2024</t>
  </si>
  <si>
    <t>BR Jackson, Y Ye, JM Crawford…</t>
  </si>
  <si>
    <t>The ethics of artificial intelligence in pathology and laboratory medicine: principles and practice</t>
  </si>
  <si>
    <t>https://journals.sagepub.com/doi/abs/10.1177/2374289521990784</t>
  </si>
  <si>
    <t>https://scholar.google.com/scholar?cites=17228402727787236942&amp;as_sdt=2005&amp;sciodt=2007&amp;hl=en</t>
  </si>
  <si>
    <t>10.1177/2374289521990784</t>
  </si>
  <si>
    <t>… The first is accountability to investors and other shareholders for financial performance, mediated by financial accounting standards and reporting. The second is governmental, that is, …</t>
  </si>
  <si>
    <t>https://journals.sagepub.com/doi/pdf/10.1177/2374289521990784</t>
  </si>
  <si>
    <t>https://scholar.google.com/scholar?q=related:Tg4hPQCVF-8J:scholar.google.com/&amp;scioq=artificial+intelligence+accounting+finance&amp;hl=en&amp;as_sdt=2007&amp;as_ylo=2021&amp;as_yhi=2024</t>
  </si>
  <si>
    <t>R Holton, R Boyd</t>
  </si>
  <si>
    <t>'Where are the people? What are they doing? Why are they doing it?'(Mindell) Situating artificial intelligence within a socio-technical framework</t>
  </si>
  <si>
    <t>Journal of Sociology</t>
  </si>
  <si>
    <t>https://journals.sagepub.com/doi/abs/10.1177/1440783319873046</t>
  </si>
  <si>
    <t>https://scholar.google.com/scholar?cites=13535101486203645188&amp;as_sdt=2005&amp;sciodt=2007&amp;hl=en</t>
  </si>
  <si>
    <t>10.1177/1440783319873046</t>
  </si>
  <si>
    <t>This article explores the sociology of artificial intelligence (AI), focusing on interactions between social actors and technological processes. The aim is to locate social actors in the key …</t>
  </si>
  <si>
    <t>https://scholar.google.com/scholar?q=related:BK0H9BZX1rsJ:scholar.google.com/&amp;scioq=artificial+intelligence+accounting+finance&amp;hl=en&amp;as_sdt=2007&amp;as_ylo=2021&amp;as_yhi=2024</t>
  </si>
  <si>
    <t>X Luo, MS Qin, Z Fang, Z Qu</t>
  </si>
  <si>
    <t>Artificial intelligence coaches for sales agents: Caveats and solutions</t>
  </si>
  <si>
    <t>Journal of Marketing</t>
  </si>
  <si>
    <t>https://journals.sagepub.com/doi/abs/10.1177/0022242920956676</t>
  </si>
  <si>
    <t>https://scholar.google.com/scholar?cites=1574603442029033575&amp;as_sdt=2005&amp;sciodt=2007&amp;hl=en</t>
  </si>
  <si>
    <t>10.1177/0022242920956676</t>
  </si>
  <si>
    <t>Firms are exploiting artificial intelligence (AI) coaches to provide training to sales agents and improve their job skills. The authors present several caveats associated with such practices …</t>
  </si>
  <si>
    <t>https://scholar.google.com/scholar?q=related:Z3g_6Hwd2hUJ:scholar.google.com/&amp;scioq=artificial+intelligence+accounting+finance&amp;hl=en&amp;as_sdt=2007&amp;as_ylo=2021&amp;as_yhi=2024</t>
  </si>
  <si>
    <t>S Puntoni, RW Reczek, M Giesler…</t>
  </si>
  <si>
    <t>Consumers and artificial intelligence: An experiential perspective</t>
  </si>
  <si>
    <t>https://journals.sagepub.com/doi/abs/10.1177/0022242920953847</t>
  </si>
  <si>
    <t>https://scholar.google.com/scholar?cites=2778836670627210442&amp;as_sdt=2005&amp;sciodt=2007&amp;hl=en</t>
  </si>
  <si>
    <t>10.1177/0022242920953847</t>
  </si>
  <si>
    <t>… Artificial intelligence (AI) helps companies offer important benefits to consumers, such as … Not long ago, artificial intelligence (AI) was the stuff of science fiction. Now it is changing how …</t>
  </si>
  <si>
    <t>https://journals.sagepub.com/doi/full/10.1177/0022242920953847?trk=public_post_comment-text</t>
  </si>
  <si>
    <t>https://scholar.google.com/scholar?q=related:ymSQoTppkCYJ:scholar.google.com/&amp;scioq=artificial+intelligence+accounting+finance&amp;hl=en&amp;as_sdt=2007&amp;as_ylo=2021&amp;as_yhi=2024</t>
  </si>
  <si>
    <t>R Ramakrishnan, S Rao, JR He</t>
  </si>
  <si>
    <t>Perinatal health predictors using artificial intelligence: a review</t>
  </si>
  <si>
    <t>Women's Health</t>
  </si>
  <si>
    <t>https://journals.sagepub.com/doi/abs/10.1177/17455065211046132</t>
  </si>
  <si>
    <t>https://scholar.google.com/scholar?cites=13019820294926982529&amp;as_sdt=2005&amp;sciodt=2007&amp;hl=en</t>
  </si>
  <si>
    <t>10.1177/17455065211046132</t>
  </si>
  <si>
    <t>… In this scenario, we envision artificial intelligence for … -of-the-art artificial intelligence for prediction and classification in … -making processes of artificial intelligence models for perinatal …</t>
  </si>
  <si>
    <t>https://journals.sagepub.com/doi/full/10.1177/17455065211046132</t>
  </si>
  <si>
    <t>https://scholar.google.com/scholar?q=related:gV2LhpOxr7QJ:scholar.google.com/&amp;scioq=artificial+intelligence+accounting+finance&amp;hl=en&amp;as_sdt=2007&amp;as_ylo=2021&amp;as_yhi=2024</t>
  </si>
  <si>
    <t>JJ Rasouli, J Shao, S Neifert, WN Gibbs…</t>
  </si>
  <si>
    <t>Artificial intelligence and robotics in spine surgery</t>
  </si>
  <si>
    <t>Global Spine …</t>
  </si>
  <si>
    <t>https://journals.sagepub.com/doi/abs/10.1177/2192568220915718</t>
  </si>
  <si>
    <t>https://scholar.google.com/scholar?cites=17545886985606220504&amp;as_sdt=2005&amp;sciodt=2007&amp;hl=en</t>
  </si>
  <si>
    <t>10.1177/2192568220915718</t>
  </si>
  <si>
    <t>… Artificial intelligence has tremendous potential in revolutionizing comprehensive spine care. Evidence-based, predictive analytics can help surgeons improve preoperative patient …</t>
  </si>
  <si>
    <t>https://journals.sagepub.com/doi/full/10.1177/2192568220915718</t>
  </si>
  <si>
    <t>https://scholar.google.com/scholar?q=related:2Eo1VkCDf_MJ:scholar.google.com/&amp;scioq=artificial+intelligence+accounting+finance&amp;hl=en&amp;as_sdt=2007&amp;as_ylo=2021&amp;as_yhi=2024</t>
  </si>
  <si>
    <t>K Kieslich, B Keller, C Starke</t>
  </si>
  <si>
    <t>Artificial intelligence ethics by design. Evaluating public perception on the importance of ethical design principles of artificial intelligence</t>
  </si>
  <si>
    <t>Big Data &amp;Society</t>
  </si>
  <si>
    <t>https://journals.sagepub.com/doi/abs/10.1177/20539517221092956</t>
  </si>
  <si>
    <t>https://scholar.google.com/scholar?cites=16729855563810810920&amp;as_sdt=2005&amp;sciodt=2007&amp;hl=en</t>
  </si>
  <si>
    <t>10.1177/20539517221092956</t>
  </si>
  <si>
    <t>… artificial intelligence, little research on the public perceptions of ethical artificial intelligence … This becomes even more striking when considering that ethical artificial intelligence …</t>
  </si>
  <si>
    <t>https://journals.sagepub.com/doi/pdf/10.1177/20539517221092956</t>
  </si>
  <si>
    <t>https://scholar.google.com/scholar?q=related:KCyJKP9iLOgJ:scholar.google.com/&amp;scioq=artificial+intelligence+accounting+finance&amp;hl=en&amp;as_sdt=2007&amp;as_ylo=2021&amp;as_yhi=2024</t>
  </si>
  <si>
    <t>K Joyce, L Smith-Doerr, S Alegria, S Bell, T Cruz…</t>
  </si>
  <si>
    <t>Toward a sociology of artificial intelligence: A call for research on inequalities and structural change</t>
  </si>
  <si>
    <t>…</t>
  </si>
  <si>
    <t>https://journals.sagepub.com/doi/abs/10.1177/2378023121999581</t>
  </si>
  <si>
    <t>https://scholar.google.com/scholar?cites=12867137623366323702&amp;as_sdt=2005&amp;sciodt=2007&amp;hl=en</t>
  </si>
  <si>
    <t>10.1177/2378023121999581</t>
  </si>
  <si>
    <t>This article outlines a research agenda for a sociology of artificial intelligence (AI). The authors review two areas in which sociological theories and methods have made significant …</t>
  </si>
  <si>
    <t>https://journals.sagepub.com/doi/pdf/10.1177/2378023121999581</t>
  </si>
  <si>
    <t>https://scholar.google.com/scholar?q=related:9k3Q1H5BkbIJ:scholar.google.com/&amp;scioq=artificial+intelligence+accounting+finance&amp;hl=en&amp;as_sdt=2007&amp;as_ylo=2021&amp;as_yhi=2024</t>
  </si>
  <si>
    <t>F Schwendicke, JG Rossi…</t>
  </si>
  <si>
    <t>Cost-effectiveness of artificial intelligence for proximal caries detection</t>
  </si>
  <si>
    <t>Journal of dental …</t>
  </si>
  <si>
    <t>https://journals.sagepub.com/doi/abs/10.1177/0022034520972335</t>
  </si>
  <si>
    <t>https://scholar.google.com/scholar?cites=13779509804854599339&amp;as_sdt=2005&amp;sciodt=2007&amp;hl=en</t>
  </si>
  <si>
    <t>10.1177/0022034520972335</t>
  </si>
  <si>
    <t>Artificial intelligence (AI) can assist dentists in image assessment, for example, caries detection. The wider health and cost impact of employing AI for dental diagnostics has not yet been …</t>
  </si>
  <si>
    <t>https://journals.sagepub.com/doi/full/10.1177/0022034520972335</t>
  </si>
  <si>
    <t>https://scholar.google.com/scholar?q=related:q95eGSmnOr8J:scholar.google.com/&amp;scioq=artificial+intelligence+accounting+finance&amp;hl=en&amp;as_sdt=2007&amp;as_ylo=2021&amp;as_yhi=2024</t>
  </si>
  <si>
    <t>M Lévesque, M Obschonka…</t>
  </si>
  <si>
    <t>Pursuing impactful entrepreneurship research using artificial intelligence</t>
  </si>
  <si>
    <t>https://journals.sagepub.com/doi/abs/10.1177/1042258720927369</t>
  </si>
  <si>
    <t>https://scholar.google.com/scholar?cites=7719160729226856246&amp;as_sdt=2005&amp;sciodt=2007&amp;hl=en</t>
  </si>
  <si>
    <t>10.1177/1042258720927369</t>
  </si>
  <si>
    <t>… It is time for the entrepreneurship field to come to terms with leading-edge artificial intelligence (AI). AI holds great promise to transform entrepreneurship into a more relevant and …</t>
  </si>
  <si>
    <t>https://www.researchgate.net/profile/Satish-Nambisan/publication/340984189_Pursuing_Impactful_Entrepreneurship_Research_Using_Artificial_Intelligence/links/5ea8a62045851592d6a807e5/Pursuing-Impactful-Entrepreneurship-Research-Using-Artificial-Intelligence.pdf</t>
  </si>
  <si>
    <t>https://scholar.google.com/scholar?q=related:Nke2Dcn3H2sJ:scholar.google.com/&amp;scioq=artificial+intelligence+accounting+finance&amp;hl=en&amp;as_sdt=2007&amp;as_ylo=2021&amp;as_yhi=2024</t>
  </si>
  <si>
    <t>JH Kim, M Kim, DW Kwak…</t>
  </si>
  <si>
    <t>Home-tutoring services assisted with technology: Investigating the role of artificial intelligence using a randomized field experiment</t>
  </si>
  <si>
    <t>Journal of Marketing …</t>
  </si>
  <si>
    <t>https://journals.sagepub.com/doi/abs/10.1177/00222437211050351</t>
  </si>
  <si>
    <t>https://scholar.google.com/scholar?cites=3497250700164900485&amp;as_sdt=2005&amp;sciodt=2007&amp;hl=en</t>
  </si>
  <si>
    <t>10.1177/00222437211050351</t>
  </si>
  <si>
    <t>Despite a rising interest in artificial intelligence (AI) technology, research in services marketing has not evaluated its role in helping firms learn about customers’ needs and increasing …</t>
  </si>
  <si>
    <t>https://journals.sagepub.com/doi/pdf/10.1177/00222437211050351</t>
  </si>
  <si>
    <t>https://scholar.google.com/scholar?q=related:habQifu6iDAJ:scholar.google.com/&amp;scioq=artificial+intelligence+accounting+finance&amp;hl=en&amp;as_sdt=2007&amp;as_ylo=2021&amp;as_yhi=2024</t>
  </si>
  <si>
    <t>G Coskuner, MS Jassim, M Zontul…</t>
  </si>
  <si>
    <t>Application of artificial intelligence neural network modeling to predict the generation of domestic, commercial and construction wastes</t>
  </si>
  <si>
    <t>Waste Management &amp; …</t>
  </si>
  <si>
    <t>https://journals.sagepub.com/doi/abs/10.1177/0734242X20935181</t>
  </si>
  <si>
    <t>https://scholar.google.com/scholar?cites=9111587694937116065&amp;as_sdt=2005&amp;sciodt=2007&amp;hl=en</t>
  </si>
  <si>
    <t>10.1177/0734242X20935181</t>
  </si>
  <si>
    <t>… However, the inherent characteristics of artificial intelligence methodologies provides an … Crude oil, natural gas, financial services, manufacturing and tourism are the primary economic …</t>
  </si>
  <si>
    <t>https://scholar.google.com/scholar?q=related:oQ2MuLvccn4J:scholar.google.com/&amp;scioq=artificial+intelligence+accounting+finance&amp;hl=en&amp;as_sdt=2007&amp;as_ylo=2021&amp;as_yhi=2024</t>
  </si>
  <si>
    <t>E Hermann</t>
  </si>
  <si>
    <t>Artificial intelligence and mass personalization of communication content—An ethical and literacy perspective</t>
  </si>
  <si>
    <t>New media &amp;society</t>
  </si>
  <si>
    <t>https://journals.sagepub.com/doi/abs/10.1177/14614448211022702</t>
  </si>
  <si>
    <t>https://scholar.google.com/scholar?cites=2982694946981224462&amp;as_sdt=2005&amp;sciodt=2007&amp;hl=en</t>
  </si>
  <si>
    <t>10.1177/14614448211022702</t>
  </si>
  <si>
    <t>… Artificial intelligence (AI) is not just a technology but constitutes an encompassing power (re-… Accounting for these principles in practice while taking into account the different stakeholder …</t>
  </si>
  <si>
    <t>https://www.ihp-microelectronics.com/php_scripts/publications/full_text_final_files/hermann-hermann_2021-2021.pdf</t>
  </si>
  <si>
    <t>https://scholar.google.com/scholar?q=related:DiArVECpZCkJ:scholar.google.com/&amp;scioq=artificial+intelligence+accounting+finance&amp;hl=en&amp;as_sdt=2007&amp;as_ylo=2021&amp;as_yhi=2024</t>
  </si>
  <si>
    <t>KJ Hayward, MM Maas</t>
  </si>
  <si>
    <t>Artificial intelligence and crime: A primer for criminologists</t>
  </si>
  <si>
    <t>Crime, Media, Culture</t>
  </si>
  <si>
    <t>https://journals.sagepub.com/doi/abs/10.1177/1741659020917434</t>
  </si>
  <si>
    <t>https://scholar.google.com/scholar?cites=15160988663209227884&amp;as_sdt=2005&amp;sciodt=2007&amp;hl=en</t>
  </si>
  <si>
    <t>10.1177/1741659020917434</t>
  </si>
  <si>
    <t>… This article introduces the concept of Artificial Intelligence (AI) to a criminological audience. After a general review of the phenomenon (including brief explanations of important cognate …</t>
  </si>
  <si>
    <t>https://www.academia.edu/download/95385236/AI_Paper_CMC_Published_PDF.pdf</t>
  </si>
  <si>
    <t>https://scholar.google.com/scholar?q=related:bHZP4tymZtIJ:scholar.google.com/&amp;scioq=artificial+intelligence+accounting+finance&amp;hl=en&amp;as_sdt=2007&amp;as_ylo=2021&amp;as_yhi=2024</t>
  </si>
  <si>
    <t>S Gado, R Kempen, K Lingelbach…</t>
  </si>
  <si>
    <t>Artificial intelligence in psychology: How can we enable psychology students to accept and use artificial intelligence?</t>
  </si>
  <si>
    <t>Psychology Learning &amp; …</t>
  </si>
  <si>
    <t>https://journals.sagepub.com/doi/abs/10.1177/14757257211037149</t>
  </si>
  <si>
    <t>https://scholar.google.com/scholar?cites=7697930923124423022&amp;as_sdt=2005&amp;sciodt=2007&amp;hl=en</t>
  </si>
  <si>
    <t>10.1177/14757257211037149</t>
  </si>
  <si>
    <t>… artificial intelligence to do what I want it to do.” or “When using an AI-based application, I will feel that sometimes things just seem to happen and I don't know why”; with the latter being …</t>
  </si>
  <si>
    <t>https://journals.sagepub.com/doi/full/10.1177/14757257211037149</t>
  </si>
  <si>
    <t>https://scholar.google.com/scholar?q=related:bnlTomOL1GoJ:scholar.google.com/&amp;scioq=artificial+intelligence+accounting+finance&amp;hl=en&amp;as_sdt=2007&amp;as_ylo=2021&amp;as_yhi=2024</t>
  </si>
  <si>
    <t>A McStay, G Rosner</t>
  </si>
  <si>
    <t>Emotional artificial intelligence in children's toys and devices: Ethics, governance and practical remedies</t>
  </si>
  <si>
    <t>https://journals.sagepub.com/doi/abs/10.1177/2053951721994877</t>
  </si>
  <si>
    <t>https://scholar.google.com/scholar?cites=4867293521729734986&amp;as_sdt=2005&amp;sciodt=2007&amp;hl=en</t>
  </si>
  <si>
    <t>10.1177/2053951721994877</t>
  </si>
  <si>
    <t>… This article examines the social acceptability and governance of emotional artificial intelligence (emotional AI) in children’s toys and other child-oriented devices. To explore this, it …</t>
  </si>
  <si>
    <t>https://journals.sagepub.com/doi/pdf/10.1177/2053951721994877</t>
  </si>
  <si>
    <t>https://scholar.google.com/scholar?q=related:SslChKsZjEMJ:scholar.google.com/&amp;scioq=artificial+intelligence+accounting+finance&amp;hl=en&amp;as_sdt=2007&amp;as_ylo=2021&amp;as_yhi=2024</t>
  </si>
  <si>
    <t>F Bertoni, S Bonini, V Capizzi…</t>
  </si>
  <si>
    <t>Digitization in the market for entrepreneurial finance: Innovative business models and new financing channels</t>
  </si>
  <si>
    <t>https://journals.sagepub.com/doi/abs/10.1177/10422587211038480</t>
  </si>
  <si>
    <t>https://scholar.google.com/scholar?cites=689538407908781701&amp;as_sdt=2005&amp;sciodt=2007&amp;hl=en</t>
  </si>
  <si>
    <t>10.1177/10422587211038480</t>
  </si>
  <si>
    <t>… new financial channels that complement traditional intermediaries, but may raise concerns over fraud, cybersecurity, or bubbles. Artificial intelligence and machine learning … finance. We …</t>
  </si>
  <si>
    <t>https://iris.uniupo.it/bitstream/11579/147260/1/2022_ETP_Capizzi%20et%20al.pdf</t>
  </si>
  <si>
    <t>https://scholar.google.com/scholar?q=related:hS5kVoe7kQkJ:scholar.google.com/&amp;scioq=artificial+intelligence+accounting+finance&amp;hl=en&amp;as_sdt=2007&amp;as_ylo=2021&amp;as_yhi=2024</t>
  </si>
  <si>
    <t>G Samuel, J Chubb, G Derrick</t>
  </si>
  <si>
    <t>Boundaries between research ethics and ethical research use in artificial intelligence health research</t>
  </si>
  <si>
    <t>Journal of Empirical …</t>
  </si>
  <si>
    <t>https://journals.sagepub.com/doi/abs/10.1177/15562646211002744</t>
  </si>
  <si>
    <t>https://scholar.google.com/scholar?cites=535416250245192612&amp;as_sdt=2005&amp;sciodt=2007&amp;hl=en</t>
  </si>
  <si>
    <t>10.1177/15562646211002744</t>
  </si>
  <si>
    <t>… Using artificial intelligence population health research in the United Kingdom and Canada as a case study, we combine a mapping study of journal publications with 18 interviews with …</t>
  </si>
  <si>
    <t>https://journals.sagepub.com/doi/pdf/10.1177/15562646211002744</t>
  </si>
  <si>
    <t>https://scholar.google.com/scholar?q=related:pBvWKj4ubgcJ:scholar.google.com/&amp;scioq=artificial+intelligence+accounting+finance&amp;hl=en&amp;as_sdt=2007&amp;as_ylo=2021&amp;as_yhi=2024</t>
  </si>
  <si>
    <t>G Li, N Li, SP Sethi</t>
  </si>
  <si>
    <t>Does CSR reduce idiosyncratic risk? Roles of operational efficiency and AI innovation</t>
  </si>
  <si>
    <t>Production and Operations …</t>
  </si>
  <si>
    <t>https://journals.sagepub.com/doi/abs/10.1111/poms.13483</t>
  </si>
  <si>
    <t>https://scholar.google.com/scholar?cites=16138143187602837712&amp;as_sdt=2005&amp;sciodt=2007&amp;hl=en</t>
  </si>
  <si>
    <t>10.1111/poms.13483</t>
  </si>
  <si>
    <t>… according to their financial statements and CSR reports. We collect the financial data from the … We use “artificial intelligence” as a keyword for semantic retrieval, so each downloaded …</t>
  </si>
  <si>
    <t>https://scholar.google.com/scholar?q=related:0BB1v7kz9t8J:scholar.google.com/&amp;scioq=artificial+intelligence+accounting+finance&amp;hl=en&amp;as_sdt=2007&amp;as_ylo=2021&amp;as_yhi=2024</t>
  </si>
  <si>
    <t>D Acemoglu, D Autor, J Hazell…</t>
  </si>
  <si>
    <t>Artificial intelligence and jobs: Evidence from online vacancies</t>
  </si>
  <si>
    <t>Journal of Labor …</t>
  </si>
  <si>
    <t>journals.uchicago.edu</t>
  </si>
  <si>
    <t>https://www.journals.uchicago.edu/doi/abs/10.1086/718327</t>
  </si>
  <si>
    <t>https://scholar.google.com/scholar?cites=16251211182841209991&amp;as_sdt=2005&amp;sciodt=2007&amp;hl=en</t>
  </si>
  <si>
    <t>10.1086/718327</t>
  </si>
  <si>
    <t>… sectors and specific applications of AI, such as finance, we study this technology’s effects on AI-… Hence, our AI exposure measure accounts for more than one-quarter of the AI adoption …</t>
  </si>
  <si>
    <t>https://www.nber.org/system/files/working_papers/w28257/w28257.pdf</t>
  </si>
  <si>
    <t>https://scholar.google.com/scholar?q=related:hyQb23fmh-EJ:scholar.google.com/&amp;scioq=artificial+intelligence+accounting+finance&amp;hl=en&amp;as_sdt=2007&amp;as_ylo=2021&amp;as_yhi=2024</t>
  </si>
  <si>
    <t>JL Ruiz-Real, J Uribe-Toril, JA Torres…</t>
  </si>
  <si>
    <t>Artificial intelligence in business and economics research: Trends and future</t>
  </si>
  <si>
    <t>journals.vilniustech.lt</t>
  </si>
  <si>
    <t>https://journals.vilniustech.lt/index.php/JBEM/article/view/13641</t>
  </si>
  <si>
    <t>https://scholar.google.com/scholar?cites=12714169745384870420&amp;as_sdt=2005&amp;sciodt=2007&amp;hl=en</t>
  </si>
  <si>
    <t>… in the exchange of information contextualized in accounting, fiscal data management, operations management with suppliers, financial services management and the automation tasks …</t>
  </si>
  <si>
    <t>https://journals.vilniustech.lt/index.php/JBEM/article/download/13641/10170/</t>
  </si>
  <si>
    <t>https://scholar.google.com/scholar?q=related:FBKvVwXOcbAJ:scholar.google.com/&amp;scioq=artificial+intelligence+accounting+finance&amp;hl=en&amp;as_sdt=2007&amp;as_ylo=2021&amp;as_yhi=2024</t>
  </si>
  <si>
    <t>K Maheswari, P William, G Sharma…</t>
  </si>
  <si>
    <t>Enterprise Human Resource Management Model by Artificial Intelligence to Get Befitted in Psychology of Consumers Towards Digital Technology</t>
  </si>
  <si>
    <t>Journal for ReAttach …</t>
  </si>
  <si>
    <t>jrtdd.com</t>
  </si>
  <si>
    <t>http://jrtdd.com/index.php/journal/article/view/1338</t>
  </si>
  <si>
    <t>https://scholar.google.com/scholar?cites=8531839666858907340&amp;as_sdt=2005&amp;sciodt=2007&amp;hl=en</t>
  </si>
  <si>
    <t>… result in additional financial benefits accruing to the HRM process. For the next few years, one of the most important driving factors will be the implementation of artificial intelligence (AI) …</t>
  </si>
  <si>
    <t>http://jrtdd.com/index.php/journal/article/download/1338/913</t>
  </si>
  <si>
    <t>https://scholar.google.com/scholar?q=related:zFa2L_kuZ3YJ:scholar.google.com/&amp;scioq=artificial+intelligence+accounting+finance&amp;hl=en&amp;as_sdt=2007&amp;as_ylo=2021&amp;as_yhi=2024</t>
  </si>
  <si>
    <t>I Muda, MS Almahairah, R Jaiswal, UK Kanike…</t>
  </si>
  <si>
    <t>Role of AI in Decision Making and Its Socio-Psycho Impact on Jobs, Project Management and Business of Employees</t>
  </si>
  <si>
    <t>https://jrtdd.com/index.php/journal/article/view/603</t>
  </si>
  <si>
    <t>https://scholar.google.com/scholar?cites=1357465179617859434&amp;as_sdt=2005&amp;sciodt=2007&amp;hl=en</t>
  </si>
  <si>
    <t>… jobs and effects of artificial intelligence in projects the executives … This study mainly reveals that artificial intelligence has a … AI has less impact on finance and accounting, and customer …</t>
  </si>
  <si>
    <t>https://jrtdd.com/index.php/journal/article/download/603/426</t>
  </si>
  <si>
    <t>https://scholar.google.com/scholar?q=related:apcVgmOv1hIJ:scholar.google.com/&amp;scioq=artificial+intelligence+accounting+finance&amp;hl=en&amp;as_sdt=2007&amp;as_ylo=2021&amp;as_yhi=2024</t>
  </si>
  <si>
    <t>Z Zhyvko, A Nikolashyn, I Semenets…</t>
  </si>
  <si>
    <t>Secure aspects of digitalization in management accounting and finances of the subject of the national economy in the context of globalization.</t>
  </si>
  <si>
    <t>Journal of Hygienic …</t>
  </si>
  <si>
    <t>keypublishing.org</t>
  </si>
  <si>
    <t>https://keypublishing.org/jhed/wp-content/uploads/2022/09/25.-JHED-Volume-39-Full-paper-Zinaida-Zhyvko.pdf</t>
  </si>
  <si>
    <t>https://scholar.google.com/scholar?cites=11026764022270191620&amp;as_sdt=2005&amp;sciodt=2007&amp;hl=en</t>
  </si>
  <si>
    <t>… accounting and finance allows you to speed up accounting processes … artificial intelligence. This trend increases the need to study the impact of digitalization on the work of accountants. …</t>
  </si>
  <si>
    <t>https://scholar.google.com/scholar?q=related:BOh4uXTvBpkJ:scholar.google.com/&amp;scioq=artificial+intelligence+accounting+finance&amp;hl=en&amp;as_sdt=2007&amp;as_ylo=2021&amp;as_yhi=2024</t>
  </si>
  <si>
    <t>Y Yusriadi, R Rusnaedi, NA Siregar…</t>
  </si>
  <si>
    <t>Implementation of artificial intelligence in Indonesia</t>
  </si>
  <si>
    <t>… Journal of Data …</t>
  </si>
  <si>
    <t>library.2pressrelease.co.in</t>
  </si>
  <si>
    <t>http://library.2pressrelease.co.in/id/eprint/1947/</t>
  </si>
  <si>
    <t>https://scholar.google.com/scholar?cites=11960170469494246845&amp;as_sdt=2005&amp;sciodt=2007&amp;hl=en</t>
  </si>
  <si>
    <t>… In recent years, technology adoption in Indonesia has begun to use advances in artificial intelligence (AI) to improve services. This change has had a significant impact on several …</t>
  </si>
  <si>
    <t>http://library.2pressrelease.co.in/id/eprint/1947/1/ijdns_2022_133.pdf</t>
  </si>
  <si>
    <t>https://scholar.google.com/scholar?q=related:vU1Sn6wP-6UJ:scholar.google.com/&amp;scioq=artificial+intelligence+accounting+finance&amp;hl=en&amp;as_sdt=2007&amp;as_ylo=2021&amp;as_yhi=2024</t>
  </si>
  <si>
    <t>BC Stahl</t>
  </si>
  <si>
    <t>Artificial intelligence for a better future: an ecosystem perspective on the ethics of AI and emerging digital technologies</t>
  </si>
  <si>
    <t>library.oapen.org</t>
  </si>
  <si>
    <t>https://library.oapen.org/handle/20.500.12657/48228</t>
  </si>
  <si>
    <t>https://scholar.google.com/scholar?cites=11667945319233271040&amp;as_sdt=2005&amp;sciodt=2007&amp;hl=en</t>
  </si>
  <si>
    <t>… The book offers a novel categorisation of artificial intelligence that lends itself to a classification of ethical and human rights issues raised by AI technologies. It offers an ethical approach …</t>
  </si>
  <si>
    <t>https://library.oapen.org/bitstream/handle/20.500.12657/48228/9783030699789.pdf?sequence=1</t>
  </si>
  <si>
    <t>https://scholar.google.com/scholar?q=related:ALWUy3Le7KEJ:scholar.google.com/&amp;scioq=artificial+intelligence+accounting+finance&amp;hl=en&amp;as_sdt=2007&amp;as_ylo=2021&amp;as_yhi=2024</t>
  </si>
  <si>
    <t>A Kavoura, T Borges-Tiago, F Tiago</t>
  </si>
  <si>
    <t>Strategic Innovative Marketing and Tourism: Current Trends and Future Outlook—10th ICSIMAT, Ionian Islands, Greece, 2023</t>
  </si>
  <si>
    <t>https://library.oapen.org/handle/20.500.12657/90880</t>
  </si>
  <si>
    <t>https://scholar.google.com/scholar?cites=11294563047836364764&amp;as_sdt=2005&amp;sciodt=2007&amp;hl=en</t>
  </si>
  <si>
    <t>… in Artificial Intelligence and the Internet of Everything. Topics covered in the chapters include social media in marketing and tourism hospitality, culture, strategic tools, and techniques …</t>
  </si>
  <si>
    <t>https://library.oapen.org/bitstream/handle/20.500.12657/90880/978-3-031-51038-0.pdf?sequence=1</t>
  </si>
  <si>
    <t>https://scholar.google.com/scholar?q=related:3C-KN0BZvpwJ:scholar.google.com/&amp;scioq=artificial+intelligence+accounting+finance&amp;hl=en&amp;as_sdt=2007&amp;as_ylo=2021&amp;as_yhi=2024</t>
  </si>
  <si>
    <t>A Ahmad, H Abusaimeh, A Rababah…</t>
  </si>
  <si>
    <t>Assessment of effects in advances of accounting technologies on quality financial reports in Jordanian public sector</t>
  </si>
  <si>
    <t>Uncertain Supply …</t>
  </si>
  <si>
    <t>m.growingscience.com</t>
  </si>
  <si>
    <t>http://m.growingscience.com/beta/uscm/6526-assessment-of-effects-in-advances-of-accounting-technologies-on-quality-financial-reports-in-jordanian-public-sector.html</t>
  </si>
  <si>
    <t>https://scholar.google.com/scholar?cites=16339544625711040666&amp;as_sdt=2005&amp;sciodt=2007&amp;hl=en</t>
  </si>
  <si>
    <t>… joint influence of the relationship between artificial intelligence and cloudbased accounting technology on the quality of financial quality financial reports in the Jordanian public sector. …</t>
  </si>
  <si>
    <t>http://m.growingscience.com/uscm/Vol12/uscm_2023_191.pdf</t>
  </si>
  <si>
    <t>https://scholar.google.com/scholar?q=related:mkgmN0S5weIJ:scholar.google.com/&amp;scioq=artificial+intelligence+accounting+finance&amp;hl=en&amp;as_sdt=2007&amp;as_ylo=2021&amp;as_yhi=2024</t>
  </si>
  <si>
    <t>H Salhab, M Allahham…</t>
  </si>
  <si>
    <t>Inventory competition, artificial intelligence, and quality improvement decisions in supply chains with digital marketing</t>
  </si>
  <si>
    <t>http://m.growingscience.com/beta/uscm/6379-inventory-competition-artificial-intelligence-and-quality-improvement-decisions-in-supply-chains-with-digital-marketing.html</t>
  </si>
  <si>
    <t>https://scholar.google.com/scholar?cites=11608918226535663390&amp;as_sdt=2005&amp;sciodt=2007&amp;hl=en</t>
  </si>
  <si>
    <t>… This research examines the synergistic influence of inventory competition, artificial intelligence (AI) adoption, and digital marketing intensity on quality improvement decisions within …</t>
  </si>
  <si>
    <t>http://m.growingscience.com/uscm/Vol11/uscm_2023_148.pdf</t>
  </si>
  <si>
    <t>https://scholar.google.com/scholar?q=related:Hkc3z54pG6EJ:scholar.google.com/&amp;scioq=artificial+intelligence+accounting+finance&amp;hl=en&amp;as_sdt=2007&amp;as_ylo=2021&amp;as_yhi=2024</t>
  </si>
  <si>
    <t>AC Odimarha, SA Ayodeji…</t>
  </si>
  <si>
    <t>The role of technology in supply chain risk management: Innovations and challenges in logistics</t>
  </si>
  <si>
    <t>… Research and Reviews</t>
  </si>
  <si>
    <t>magnascientiapub.com</t>
  </si>
  <si>
    <t>https://magnascientiapub.com/journals/msarr/content/role-technology-supply-chain-risk-management-innovations-and-challenges-logistics</t>
  </si>
  <si>
    <t>https://scholar.google.com/scholar?cites=884560371697227954&amp;as_sdt=2005&amp;sciodt=2007&amp;hl=en</t>
  </si>
  <si>
    <t>… The financial commitment can be a deterrent for some organizations, particularly smaller … by the increasing integration of artificial intelligence, machine learning, robotics, and automation…</t>
  </si>
  <si>
    <t>https://magnascientiapub.com/journals/msarr/sites/default/files/MSARR-2024-0052.pdf</t>
  </si>
  <si>
    <t>https://scholar.google.com/scholar?q=related:sphmsfiWRgwJ:scholar.google.com/&amp;scioq=artificial+intelligence+accounting+finance&amp;hl=en&amp;as_sdt=2007&amp;as_ylo=2021&amp;as_yhi=2024</t>
  </si>
  <si>
    <t>HE Adama, CD Okeke</t>
  </si>
  <si>
    <t>Digital transformation as a catalyst for business model innovation: A critical review of impact and implementation strategies</t>
  </si>
  <si>
    <t>Magna Scientia Advanced …</t>
  </si>
  <si>
    <t>https://magnascientiapub.com/journals/msarr/sites/default/files/MSARR-2024-0066.pdf</t>
  </si>
  <si>
    <t>https://scholar.google.com/scholar?cites=2021886744808294138&amp;as_sdt=2005&amp;sciodt=2007&amp;hl=en</t>
  </si>
  <si>
    <t>… It explores how advancements in digital technologies, such as artificial intelligence, big data … , such as healthcare, manufacturing, and finance. Further research is needed to understand …</t>
  </si>
  <si>
    <t>https://scholar.google.com/scholar?q=related:-oZeMEgvDxwJ:scholar.google.com/&amp;scioq=artificial+intelligence+accounting+finance&amp;hl=en&amp;as_sdt=2007&amp;as_ylo=2021&amp;as_yhi=2024</t>
  </si>
  <si>
    <t>VJ Richardson, R Teeter, K Terrell</t>
  </si>
  <si>
    <t>Data analytics for accounting</t>
  </si>
  <si>
    <t>McGraw-Hill Education New York …</t>
  </si>
  <si>
    <t>https://scholar.google.com/scholar?cites=18085641603233151910&amp;as_sdt=2005&amp;sciodt=2007&amp;hl=en</t>
  </si>
  <si>
    <t>https://scholar.google.com/scholar?q=related:pvu8Xzcb_foJ:scholar.google.com/&amp;scioq=artificial+intelligence+accounting+finance&amp;hl=en&amp;as_sdt=2007&amp;as_ylo=2021&amp;as_yhi=2024</t>
  </si>
  <si>
    <t>AA Vărzaru</t>
  </si>
  <si>
    <t>Assessing artificial intelligence technology acceptance in managerial accounting</t>
  </si>
  <si>
    <t>Electronics</t>
  </si>
  <si>
    <t>mdpi.com</t>
  </si>
  <si>
    <t>https://www.mdpi.com/2079-9292/11/14/2256</t>
  </si>
  <si>
    <t>https://scholar.google.com/scholar?cites=7295318429524376068&amp;as_sdt=2005&amp;sciodt=2007&amp;hl=en</t>
  </si>
  <si>
    <t>… fear that AIMA would replace the human factor in financial and managerial accounting. On the contrary, AIMA will increase the ability to explore complex data in real time and help …</t>
  </si>
  <si>
    <t>https://scholar.google.com/scholar?q=related:BDopm3UtPmUJ:scholar.google.com/&amp;scioq=artificial+intelligence+accounting+finance&amp;hl=en&amp;as_sdt=2007&amp;as_ylo=2021&amp;as_yhi=2024</t>
  </si>
  <si>
    <t>R Chopra, GD Sharma</t>
  </si>
  <si>
    <t>Application of artificial intelligence in stock market forecasting: a critique, review, and research agenda</t>
  </si>
  <si>
    <t>Journal of Risk and Financial Management</t>
  </si>
  <si>
    <t>https://www.mdpi.com/1911-8074/14/11/526</t>
  </si>
  <si>
    <t>https://scholar.google.com/scholar?cites=17639626847690570824&amp;as_sdt=2005&amp;sciodt=2007&amp;hl=en</t>
  </si>
  <si>
    <t>… pre-processing, artificial intelligence technique, training algorithm… for potential financial market analysts, artificial intelligence, … of artificial intelligence methods applied to various financial …</t>
  </si>
  <si>
    <t>https://scholar.google.com/scholar?q=related:SDwKwyiLzPQJ:scholar.google.com/&amp;scioq=artificial+intelligence+accounting+finance&amp;hl=en&amp;as_sdt=2007&amp;as_ylo=2021&amp;as_yhi=2024</t>
  </si>
  <si>
    <t>MJA Gonçalves, ACF da Silva, CG Ferreira</t>
  </si>
  <si>
    <t>The future of accounting: how will digital transformation impact the sector?</t>
  </si>
  <si>
    <t>Informatics</t>
  </si>
  <si>
    <t>https://www.mdpi.com/2227-9709/9/1/19</t>
  </si>
  <si>
    <t>https://scholar.google.com/scholar?cites=10257556294961683818&amp;as_sdt=2005&amp;sciodt=2007&amp;hl=en</t>
  </si>
  <si>
    <t>… Hence, in the face of Industry 4.0, financial and accounting services face new … Artificial Intelligence that has several components that we use. The first component of Artificial Intelligence …</t>
  </si>
  <si>
    <t>https://scholar.google.com/scholar?q=related:al3DeBopWo4J:scholar.google.com/&amp;scioq=artificial+intelligence+accounting+finance&amp;hl=en&amp;as_sdt=2007&amp;as_ylo=2021&amp;as_yhi=2024</t>
  </si>
  <si>
    <t>D Mhlanga</t>
  </si>
  <si>
    <t>Financial inclusion in emerging economies: The application of machine learning and artificial intelligence in credit risk assessment</t>
  </si>
  <si>
    <t>International journal of financial studies</t>
  </si>
  <si>
    <t>https://www.mdpi.com/2227-7072/9/3/39</t>
  </si>
  <si>
    <t>https://scholar.google.com/scholar?cites=6884252467908659601&amp;as_sdt=2005&amp;sciodt=2007&amp;hl=en</t>
  </si>
  <si>
    <t>… that artificial intelligence and machine learning have a strong … financial institutions such as banks and credit lending institutions invest more in artificial intelligence and machine learning …</t>
  </si>
  <si>
    <t>https://scholar.google.com/scholar?q=related:kUnNLSXHiV8J:scholar.google.com/&amp;scioq=artificial+intelligence+accounting+finance&amp;hl=en&amp;as_sdt=2007&amp;as_ylo=2021&amp;as_yhi=2024</t>
  </si>
  <si>
    <t>DM Coman, CA Ionescu, A Duică, MD Coman…</t>
  </si>
  <si>
    <t>Digitization of accounting: The premise of the paradigm shift of role of the professional accountant</t>
  </si>
  <si>
    <t>Applied Sciences</t>
  </si>
  <si>
    <t>https://www.mdpi.com/2076-3417/12/7/3359</t>
  </si>
  <si>
    <t>https://scholar.google.com/scholar?cites=1518225999085433040&amp;as_sdt=2005&amp;sciodt=2007&amp;hl=en</t>
  </si>
  <si>
    <t>… artificial intelligence, Figure 1 is elaborated, in which the specific elements of artificial intelligence and the financial-accounting … seen that both financial and management accounting, but …</t>
  </si>
  <si>
    <t>https://scholar.google.com/scholar?q=related:0PA_lIDSERUJ:scholar.google.com/&amp;scioq=artificial+intelligence+accounting+finance&amp;hl=en&amp;as_sdt=2007&amp;as_ylo=2021&amp;as_yhi=2024</t>
  </si>
  <si>
    <t>D Bisht, R Singh, A Gehlot, SV Akram, A Singh…</t>
  </si>
  <si>
    <t>Imperative role of integrating digitalization in the firms finance: A technological perspective</t>
  </si>
  <si>
    <t>https://www.mdpi.com/2079-9292/11/19/3252</t>
  </si>
  <si>
    <t>https://scholar.google.com/scholar?cites=9674972454994175907&amp;as_sdt=2005&amp;sciodt=2007&amp;hl=en</t>
  </si>
  <si>
    <t>… and sent to the accounting department with the help of IoT. Accounting firms can easily track the … Transformation of business model in finance sector with artificial intelligence and robotic …</t>
  </si>
  <si>
    <t>https://scholar.google.com/scholar?q=related:o-edBzBoRIYJ:scholar.google.com/&amp;scioq=artificial+intelligence+accounting+finance&amp;hl=en&amp;as_sdt=2007&amp;as_ylo=2021&amp;as_yhi=2024</t>
  </si>
  <si>
    <t>Y Chen, MI Biswas</t>
  </si>
  <si>
    <t>Turning crisis into opportunities: how a firm can enrich its business operations using artificial intelligence and big data during COVID-19</t>
  </si>
  <si>
    <t>Sustainability</t>
  </si>
  <si>
    <t>https://www.mdpi.com/2071-1050/13/22/12656</t>
  </si>
  <si>
    <t>https://scholar.google.com/scholar?cites=5240892953285804870&amp;as_sdt=2005&amp;sciodt=2007&amp;hl=en</t>
  </si>
  <si>
    <t>… The present study discusses strategies for turning the COVID-19 crisis into opportunities to use artificial intelligence (AI) and big data in business operations. Based on the shared …</t>
  </si>
  <si>
    <t>https://scholar.google.com/scholar?q=related:RsNyol9ku0gJ:scholar.google.com/&amp;scioq=artificial+intelligence+accounting+finance&amp;hl=en&amp;as_sdt=2007&amp;as_ylo=2021&amp;as_yhi=2024</t>
  </si>
  <si>
    <t>Artificial intelligence in the industry 4.0, and its impact on poverty, innovation, infrastructure development, and the sustainable development goals: Lessons …</t>
  </si>
  <si>
    <t>https://www.mdpi.com/2071-1050/13/11/5788</t>
  </si>
  <si>
    <t>https://scholar.google.com/scholar?cites=13359122092877206420&amp;as_sdt=2005&amp;sciodt=2007&amp;hl=en</t>
  </si>
  <si>
    <t>… to the fact that artificial intelligence has a strong influence on … The results revealed that Artificial intelligence is making … education and the finance sector through financial inclusion. The …</t>
  </si>
  <si>
    <t>https://scholar.google.com/scholar?q=related:lNMEicMiZbkJ:scholar.google.com/&amp;scioq=artificial+intelligence+accounting+finance&amp;hl=en&amp;as_sdt=2007&amp;as_ylo=2021&amp;as_yhi=2024</t>
  </si>
  <si>
    <t>NA Perifanis, F Kitsios</t>
  </si>
  <si>
    <t>Investigating the influence of artificial intelligence on business value in the digital era of strategy: A literature review</t>
  </si>
  <si>
    <t>Information</t>
  </si>
  <si>
    <t>https://www.mdpi.com/2078-2489/14/2/85</t>
  </si>
  <si>
    <t>https://scholar.google.com/scholar?cites=1613895359096946360&amp;as_sdt=2005&amp;sciodt=2007&amp;hl=en</t>
  </si>
  <si>
    <t>For organizations, the development of new business models and competitive advantages through the integration of artificial intelligence (AI) in business and IT strategies holds …</t>
  </si>
  <si>
    <t>https://scholar.google.com/scholar?q=related:uP6fP0e1ZRYJ:scholar.google.com/&amp;scioq=artificial+intelligence+accounting+finance&amp;hl=en&amp;as_sdt=2007&amp;as_ylo=2021&amp;as_yhi=2024</t>
  </si>
  <si>
    <t>AR Javed, W Ahmed, S Pandya, PKR Maddikunta…</t>
  </si>
  <si>
    <t>A survey of explainable artificial intelligence for smart cities</t>
  </si>
  <si>
    <t>https://www.mdpi.com/2079-9292/12/4/1020</t>
  </si>
  <si>
    <t>https://scholar.google.com/scholar?cites=18147959685174425887&amp;as_sdt=2005&amp;sciodt=2007&amp;hl=en</t>
  </si>
  <si>
    <t>… , such as banking and finance, medical imaging and accounting, assist in identifying credit-worthy customers, and making decisions about their loans and finance. The blockchain …</t>
  </si>
  <si>
    <t>https://scholar.google.com/scholar?q=related:H3nugC6B2vsJ:scholar.google.com/&amp;scioq=artificial+intelligence+accounting+finance&amp;hl=en&amp;as_sdt=2007&amp;as_ylo=2021&amp;as_yhi=2024</t>
  </si>
  <si>
    <t>CL Jan</t>
  </si>
  <si>
    <t>Detection of financial statement fraud using deep learning for sustainable development of capital markets under information asymmetry</t>
  </si>
  <si>
    <t>https://www.mdpi.com/2071-1050/13/17/9879</t>
  </si>
  <si>
    <t>https://scholar.google.com/scholar?cites=15894523565238615360&amp;as_sdt=2005&amp;sciodt=2007&amp;hl=en</t>
  </si>
  <si>
    <t>… In this era of big data and artificial intelligence, deep learning … examines both the financial data and non-financial data of … , relevant accounting and auditing standards, and financial …</t>
  </si>
  <si>
    <t>https://scholar.google.com/scholar?q=related:QH0fRPiwlNwJ:scholar.google.com/&amp;scioq=artificial+intelligence+accounting+finance&amp;hl=en&amp;as_sdt=2007&amp;as_ylo=2021&amp;as_yhi=2024</t>
  </si>
  <si>
    <t>Human-centered artificial intelligence: The superlative approach to achieve sustainable development goals in the fourth industrial revolution</t>
  </si>
  <si>
    <t>https://www.mdpi.com/2071-1050/14/13/7804</t>
  </si>
  <si>
    <t>https://scholar.google.com/scholar?cites=4900352431943448001&amp;as_sdt=2005&amp;sciodt=2007&amp;hl=en</t>
  </si>
  <si>
    <t>… artificial intelligence (AI) for data records can assist financial … [13] suggested that implementing AI projects for financial … between prospective customers’ financial profiles, obtained from …</t>
  </si>
  <si>
    <t>https://scholar.google.com/scholar?q=related:wfU13JKMAUQJ:scholar.google.com/&amp;scioq=artificial+intelligence+accounting+finance&amp;hl=en&amp;as_sdt=2007&amp;as_ylo=2021&amp;as_yhi=2024</t>
  </si>
  <si>
    <t>F Kamalov, D Santandreu Calonge, I Gurrib</t>
  </si>
  <si>
    <t>New era of artificial intelligence in education: Towards a sustainable multifaceted revolution</t>
  </si>
  <si>
    <t>https://www.mdpi.com/2071-1050/15/16/12451</t>
  </si>
  <si>
    <t>https://scholar.google.com/scholar?cites=7429233046897874394&amp;as_sdt=2005&amp;sciodt=2007&amp;hl=en</t>
  </si>
  <si>
    <t>… academic tests has thrust the topic of artificial intelligence (AI) into the mainstream … the use of artificial intelligence in collaborative teacher–student learning, intelligent tutoring …</t>
  </si>
  <si>
    <t>https://scholar.google.com/scholar?q=related:2tXwKRjwGWcJ:scholar.google.com/&amp;scioq=artificial+intelligence+accounting+finance&amp;hl=en&amp;as_sdt=2007&amp;as_ylo=2021&amp;as_yhi=2024</t>
  </si>
  <si>
    <t>K Wang, Y Zhao, RK Gangadhari, Z Li</t>
  </si>
  <si>
    <t>Analyzing the adoption challenges of the Internet of things (Iot) and artificial intelligence (ai) for smart cities in china</t>
  </si>
  <si>
    <t>https://www.mdpi.com/2071-1050/13/19/10983</t>
  </si>
  <si>
    <t>https://scholar.google.com/scholar?cites=18443924410892207834&amp;as_sdt=2005&amp;sciodt=2007&amp;hl=en</t>
  </si>
  <si>
    <t>… The capabilities of the Internet of Things (IoT) and artificial intelligence (AI) can help to achieve some goals of smart cities, and there are proven examples from some cities like …</t>
  </si>
  <si>
    <t>https://scholar.google.com/scholar?q=related:2sZiF4j79f8J:scholar.google.com/&amp;scioq=artificial+intelligence+accounting+finance&amp;hl=en&amp;as_sdt=2007&amp;as_ylo=2021&amp;as_yhi=2024</t>
  </si>
  <si>
    <t>AB Brendel, M Mirbabaie, TB Lembcke, L Hofeditz</t>
  </si>
  <si>
    <t>Ethical management of artificial intelligence</t>
  </si>
  <si>
    <t>https://www.mdpi.com/2071-1050/13/4/1974</t>
  </si>
  <si>
    <t>https://scholar.google.com/scholar?cites=12010127265259106193&amp;as_sdt=2005&amp;sciodt=2007&amp;hl=en</t>
  </si>
  <si>
    <t>… With artificial intelligence (AI) becoming increasingly capable of handling highly complex tasks, many AI-enabled products and services are granted a higher autonomy of decision-…</t>
  </si>
  <si>
    <t>https://scholar.google.com/scholar?q=related:ka8AiR2LrKYJ:scholar.google.com/&amp;scioq=artificial+intelligence+accounting+finance&amp;hl=en&amp;as_sdt=2007&amp;as_ylo=2021&amp;as_yhi=2024</t>
  </si>
  <si>
    <t>S Hwang, J Kim</t>
  </si>
  <si>
    <t>Toward a chatbot for financial sustainability</t>
  </si>
  <si>
    <t>https://www.mdpi.com/2071-1050/13/6/3173</t>
  </si>
  <si>
    <t>https://scholar.google.com/scholar?cites=9761416948186301521&amp;as_sdt=2005&amp;sciodt=2007&amp;hl=en</t>
  </si>
  <si>
    <t>… for industry demand in which artificial intelligence (AI) is applied in the financial sector. It … However, many studies in finance and accounting have used stock market data through the …</t>
  </si>
  <si>
    <t>https://scholar.google.com/scholar?q=related:UUQfBf-Ed4cJ:scholar.google.com/&amp;scioq=artificial+intelligence+accounting+finance&amp;hl=en&amp;as_sdt=2007&amp;as_ylo=2021&amp;as_yhi=2024</t>
  </si>
  <si>
    <t>A Ali, S Abd Razak, SH Othman, TAE Eisa…</t>
  </si>
  <si>
    <t>Financial fraud detection based on machine learning: a systematic literature review</t>
  </si>
  <si>
    <t>https://www.mdpi.com/2076-3417/12/19/9637</t>
  </si>
  <si>
    <t>https://scholar.google.com/scholar?cites=4120810687267456521&amp;as_sdt=2005&amp;sciodt=2007&amp;hl=en</t>
  </si>
  <si>
    <t>… artificial intelligence (AI) approach, machine learning and data mining have been utilized to detect fraudulent activities in the financial … accounting. On the other hand, we aim to identify …</t>
  </si>
  <si>
    <t>https://scholar.google.com/scholar?q=related:CcY1sXwPMDkJ:scholar.google.com/&amp;scioq=artificial+intelligence+accounting+finance&amp;hl=en&amp;as_sdt=2007&amp;as_ylo=2021&amp;as_yhi=2024</t>
  </si>
  <si>
    <t>DH Lee, SN Yoon</t>
  </si>
  <si>
    <t>Application of artificial intelligence-based technologies in the healthcare industry: Opportunities and challenges</t>
  </si>
  <si>
    <t>International journal of environmental research and …</t>
  </si>
  <si>
    <t>https://www.mdpi.com/1660-4601/18/1/271</t>
  </si>
  <si>
    <t>https://scholar.google.com/scholar?cites=548545891437795789&amp;as_sdt=2005&amp;sciodt=2007&amp;hl=en</t>
  </si>
  <si>
    <t>This study examines the current state of artificial intelligence (AI)-based technology applications and their impact on the healthcare industry. In addition to a thorough review of the …</t>
  </si>
  <si>
    <t>https://scholar.google.com/scholar?q=related:zVkm-pTTnAcJ:scholar.google.com/&amp;scioq=artificial+intelligence+accounting+finance&amp;hl=en&amp;as_sdt=2007&amp;as_ylo=2021&amp;as_yhi=2024</t>
  </si>
  <si>
    <t>C Sarkar, B Das, VS Rawat, JB Wahlang…</t>
  </si>
  <si>
    <t>Artificial intelligence and machine learning technology driven modern drug discovery and development</t>
  </si>
  <si>
    <t>https://www.mdpi.com/1422-0067/24/3/2026</t>
  </si>
  <si>
    <t>https://scholar.google.com/scholar?cites=12799555678700762898&amp;as_sdt=2005&amp;sciodt=2007&amp;hl=en</t>
  </si>
  <si>
    <t>… However, considering the huge financial stakes, the predicted clinical approval realization … In the vista of drug design, artificial intelligence (AI) invokes the use of computer software …</t>
  </si>
  <si>
    <t>https://scholar.google.com/scholar?q=related:EvfKJxMoobEJ:scholar.google.com/&amp;scioq=artificial+intelligence+accounting+finance&amp;hl=en&amp;as_sdt=2007&amp;as_ylo=2021&amp;as_yhi=2024</t>
  </si>
  <si>
    <t>K Kumar, P Kumar, D Deb, ML Unguresan, V Muresan</t>
  </si>
  <si>
    <t>Artificial intelligence and machine learning based intervention in medical infrastructure: a review and future trends</t>
  </si>
  <si>
    <t>Healthcare</t>
  </si>
  <si>
    <t>https://www.mdpi.com/2227-9032/11/2/207</t>
  </si>
  <si>
    <t>https://scholar.google.com/scholar?cites=4467503160401260662&amp;as_sdt=2005&amp;sciodt=2007&amp;hl=en</t>
  </si>
  <si>
    <t>People in the life sciences who work with Artificial Intelligence (AI) and Machine Learning (ML) are under increased pressure to develop algorithms faster than ever. The possibility of …</t>
  </si>
  <si>
    <t>https://scholar.google.com/scholar?q=related:dvCmXHTC_z0J:scholar.google.com/&amp;scioq=artificial+intelligence+accounting+finance&amp;hl=en&amp;as_sdt=2007&amp;as_ylo=2021&amp;as_yhi=2024</t>
  </si>
  <si>
    <t>VD Păvăloaia, SC Necula</t>
  </si>
  <si>
    <t>Artificial intelligence as a disruptive technology—a systematic literature review</t>
  </si>
  <si>
    <t>https://www.mdpi.com/2079-9292/12/5/1102</t>
  </si>
  <si>
    <t>https://scholar.google.com/scholar?cites=15541973899868421455&amp;as_sdt=2005&amp;sciodt=2007&amp;hl=en</t>
  </si>
  <si>
    <t>… The greatest technological changes in our lives are predicted to be brought about by Artificial Intelligence (AI). Together with the Internet of Things (IoT), blockchain, and several others, …</t>
  </si>
  <si>
    <t>https://scholar.google.com/scholar?q=related:T70MwuousNcJ:scholar.google.com/&amp;scioq=artificial+intelligence+accounting+finance&amp;hl=en&amp;as_sdt=2007&amp;as_ylo=2021&amp;as_yhi=2024</t>
  </si>
  <si>
    <t>S Knapič, A Malhi, R Saluja, K Främling</t>
  </si>
  <si>
    <t>Explainable artificial intelligence for human decision support system in the medical domain</t>
  </si>
  <si>
    <t>Machine Learning and …</t>
  </si>
  <si>
    <t>https://www.mdpi.com/2504-4990/3/3/37</t>
  </si>
  <si>
    <t>https://scholar.google.com/scholar?cites=8391736023942756474&amp;as_sdt=2005&amp;sciodt=2007&amp;hl=en</t>
  </si>
  <si>
    <t>… and example applications on the current state of work on Explainable Artificial Intelligence in the domains of defense, medicine, finance, transportation, military and legal advice. In [19], …</t>
  </si>
  <si>
    <t>https://scholar.google.com/scholar?q=related:evj003NvdXQJ:scholar.google.com/&amp;scioq=artificial+intelligence+accounting+finance&amp;hl=en&amp;as_sdt=2007&amp;as_ylo=2021&amp;as_yhi=2024</t>
  </si>
  <si>
    <t>Z Bahroun, C Anane, V Ahmed, A Zacca</t>
  </si>
  <si>
    <t>Transforming education: A comprehensive review of generative artificial intelligence in educational settings through bibliometric and content analysis</t>
  </si>
  <si>
    <t>https://www.mdpi.com/2071-1050/15/17/12983</t>
  </si>
  <si>
    <t>https://scholar.google.com/scholar?cites=17477323305298263542&amp;as_sdt=2005&amp;sciodt=2007&amp;hl=en</t>
  </si>
  <si>
    <t>… force that stands out among the rest: artificial intelligence (AI). AI has permeated every corner of … AI has infused various domains of our lives, revolutionizing industries such as finance, …</t>
  </si>
  <si>
    <t>https://scholar.google.com/scholar?q=related:9n31hPLsi_IJ:scholar.google.com/&amp;scioq=artificial+intelligence+accounting+finance&amp;hl=en&amp;as_sdt=2007&amp;as_ylo=2021&amp;as_yhi=2024</t>
  </si>
  <si>
    <t>S Mondal, S Das, VG Vrana</t>
  </si>
  <si>
    <t>How to bell the cat? A theoretical review of generative artificial intelligence towards digital disruption in all walks of life</t>
  </si>
  <si>
    <t>Technologies</t>
  </si>
  <si>
    <t>https://www.mdpi.com/2227-7080/11/2/44</t>
  </si>
  <si>
    <t>https://scholar.google.com/scholar?cites=8660994400019186722&amp;as_sdt=2005&amp;sciodt=2007&amp;hl=en</t>
  </si>
  <si>
    <t>… Generative Artificial Intelligence (GAI) has brought revolutionary changes to the world, enabling businesses to create new experiences by combining virtual and physical worlds. As the …</t>
  </si>
  <si>
    <t>https://scholar.google.com/scholar?q=related:IoTK1oQIMngJ:scholar.google.com/&amp;scioq=artificial+intelligence+accounting+finance&amp;hl=en&amp;as_sdt=2007&amp;as_ylo=2021&amp;as_yhi=2024</t>
  </si>
  <si>
    <t>P Cihon, J Schuett, SD Baum</t>
  </si>
  <si>
    <t>Corporate governance of artificial intelligence in the public interest</t>
  </si>
  <si>
    <t>https://www.mdpi.com/2078-2489/12/7/275</t>
  </si>
  <si>
    <t>https://scholar.google.com/scholar?cites=13387446735798318663&amp;as_sdt=2005&amp;sciodt=2007&amp;hl=en</t>
  </si>
  <si>
    <t>… Artificial intelligence has been defined in many ways. One prominent definition states that AI is an artificial … Deloitte [82] reports on AI risk management in the financial industry. Accenture …</t>
  </si>
  <si>
    <t>https://scholar.google.com/scholar?q=related:R7a4YODDybkJ:scholar.google.com/&amp;scioq=artificial+intelligence+accounting+finance&amp;hl=en&amp;as_sdt=2007&amp;as_ylo=2021&amp;as_yhi=2024</t>
  </si>
  <si>
    <t>SA Bernauer, NU Zitzmann, T Joda</t>
  </si>
  <si>
    <t>The use and performance of artificial intelligence in prosthodontics: a systematic review</t>
  </si>
  <si>
    <t>Sensors</t>
  </si>
  <si>
    <t>https://www.mdpi.com/1424-8220/21/19/6628</t>
  </si>
  <si>
    <t>https://scholar.google.com/scholar?cites=7055884378730501138&amp;as_sdt=2005&amp;sciodt=2007&amp;hl=en</t>
  </si>
  <si>
    <t>(1) Background: The rapid pace of digital development in everyday life is also reflected in dentistry, including the emergence of the first systems based on artificial intelligence (AI). This …</t>
  </si>
  <si>
    <t>https://scholar.google.com/scholar?q=related:EpR1cnWJ62EJ:scholar.google.com/&amp;scioq=artificial+intelligence+accounting+finance&amp;hl=en&amp;as_sdt=2007&amp;as_ylo=2021&amp;as_yhi=2024</t>
  </si>
  <si>
    <t>KN Shivaprakash, N Swami, S Mysorekar, R Arora…</t>
  </si>
  <si>
    <t>Potential for artificial intelligence (AI) and machine learning (ML) applications in biodiversity conservation, managing forests, and related services in India</t>
  </si>
  <si>
    <t>https://www.mdpi.com/2071-1050/14/12/7154</t>
  </si>
  <si>
    <t>https://scholar.google.com/scholar?cites=2839453363150383283&amp;as_sdt=2005&amp;sciodt=2007&amp;hl=en</t>
  </si>
  <si>
    <t>… satellite technology has improved the potential for artificial intelligence (AI) applications in the … related to the application of artificial intelligence (AI) and machine learning algorithms (ML) …</t>
  </si>
  <si>
    <t>https://scholar.google.com/scholar?q=related:s-jdKsrDZycJ:scholar.google.com/&amp;scioq=artificial+intelligence+accounting+finance&amp;hl=en&amp;as_sdt=2007&amp;as_ylo=2021&amp;as_yhi=2024</t>
  </si>
  <si>
    <t>A Kuzior, M Sira</t>
  </si>
  <si>
    <t>A bibliometric analysis of blockchain technology research using VOSviewer</t>
  </si>
  <si>
    <t>https://www.mdpi.com/2071-1050/14/13/8206</t>
  </si>
  <si>
    <t>https://scholar.google.com/scholar?cites=8591806315909534571&amp;as_sdt=2005&amp;sciodt=2007&amp;hl=en</t>
  </si>
  <si>
    <t>… The blue cluster area focuses on issues related to artificial intelligence, … Beyond its more usual financial applications, we consider … They single out financial applications, business and …</t>
  </si>
  <si>
    <t>https://scholar.google.com/scholar?q=related:a9O-rlI6PHcJ:scholar.google.com/&amp;scioq=artificial+intelligence+accounting+finance&amp;hl=en&amp;as_sdt=2007&amp;as_ylo=2021&amp;as_yhi=2024</t>
  </si>
  <si>
    <t>M Anshari, MN Almunawar, M Masri</t>
  </si>
  <si>
    <t>Digital twin: Financial technology's next frontier of robo-advisor</t>
  </si>
  <si>
    <t>Journal of risk and financial …</t>
  </si>
  <si>
    <t>https://www.mdpi.com/1911-8074/15/4/163</t>
  </si>
  <si>
    <t>https://scholar.google.com/scholar?cites=17174240209420837271&amp;as_sdt=2005&amp;sciodt=2007&amp;hl=en</t>
  </si>
  <si>
    <t>… to the integration of artificial intelligence, data utilisation, finance, and real-world needs for better financial services (Anshari et al. 2021). FinTech is an amalgam of finance and digital …</t>
  </si>
  <si>
    <t>https://scholar.google.com/scholar?q=related:l2HCOXooV-4J:scholar.google.com/&amp;scioq=artificial+intelligence+accounting+finance&amp;hl=en&amp;as_sdt=2007&amp;as_ylo=2021&amp;as_yhi=2024</t>
  </si>
  <si>
    <t>H Taherdoost, M Madanchian</t>
  </si>
  <si>
    <t>Artificial intelligence and sentiment analysis: A review in competitive research</t>
  </si>
  <si>
    <t>Computers</t>
  </si>
  <si>
    <t>https://www.mdpi.com/2073-431X/12/2/37</t>
  </si>
  <si>
    <t>https://scholar.google.com/scholar?cites=6993375187969347590&amp;as_sdt=2005&amp;sciodt=2007&amp;hl=en</t>
  </si>
  <si>
    <t>… Lexicon-based techniques and artificial intelligence (AI) or machine learning-based approaches may be used to categorize sentiment analysis methodologies [6,7]. Sentiment analysis …</t>
  </si>
  <si>
    <t>https://scholar.google.com/scholar?q=related:BpDxU651DWEJ:scholar.google.com/&amp;scioq=artificial+intelligence+accounting+finance&amp;hl=en&amp;as_sdt=2007&amp;as_ylo=2021&amp;as_yhi=2024</t>
  </si>
  <si>
    <t>P Visaggi, B Barberio, M Ghisa, M Ribolsi, V Savarino…</t>
  </si>
  <si>
    <t>Modern diagnosis of early esophageal cancer: from blood biomarkers to advanced endoscopy and artificial intelligence</t>
  </si>
  <si>
    <t>Cancers</t>
  </si>
  <si>
    <t>https://www.mdpi.com/2072-6694/13/13/3162</t>
  </si>
  <si>
    <t>https://scholar.google.com/scholar?cites=7318634749709792508&amp;as_sdt=2005&amp;sciodt=2007&amp;hl=en</t>
  </si>
  <si>
    <t>… To fill this gap, artificial intelligence (AI) has recently been explored and provided encouraging results. In this review, we provide a summary of currently available options to achieve …</t>
  </si>
  <si>
    <t>https://scholar.google.com/scholar?q=related:_DRIcYcDkWUJ:scholar.google.com/&amp;scioq=artificial+intelligence+accounting+finance&amp;hl=en&amp;as_sdt=2007&amp;as_ylo=2021&amp;as_yhi=2024</t>
  </si>
  <si>
    <t>VK Chattu</t>
  </si>
  <si>
    <t>A review of artificial intelligence, big data, and blockchain technology applications in medicine and global health</t>
  </si>
  <si>
    <t>Big Data and Cognitive Computing</t>
  </si>
  <si>
    <t>https://www.mdpi.com/2504-2289/5/3/41</t>
  </si>
  <si>
    <t>https://scholar.google.com/scholar?cites=13622955525992520575&amp;as_sdt=2005&amp;sciodt=2007&amp;hl=en</t>
  </si>
  <si>
    <t>… included “blockchain” OR “machine learning,” OR “artificial intelligence” OR “big data” AND (… such as blockchain, machine learning, and artificial intelligence in the health domain such …</t>
  </si>
  <si>
    <t>https://scholar.google.com/scholar?q=related:f5u6ld91Dr0J:scholar.google.com/&amp;scioq=artificial+intelligence+accounting+finance&amp;hl=en&amp;as_sdt=2007&amp;as_ylo=2021&amp;as_yhi=2024</t>
  </si>
  <si>
    <t>AM Saghiri, SM Vahidipour, MR Jabbarpour…</t>
  </si>
  <si>
    <t>A survey of artificial intelligence challenges: Analyzing the definitions, relationships, and evolutions</t>
  </si>
  <si>
    <t>Applied sciences</t>
  </si>
  <si>
    <t>https://www.mdpi.com/2076-3417/12/8/4054</t>
  </si>
  <si>
    <t>https://scholar.google.com/scholar?cites=13396279146468914624&amp;as_sdt=2005&amp;sciodt=2007&amp;hl=en</t>
  </si>
  <si>
    <t>… part divides the domain of our knowledge into Known (for example, accounting is a known … In [11], it was shown that these models are costly to train and develop from financial and …</t>
  </si>
  <si>
    <t>https://scholar.google.com/scholar?q=related:wLVAPegk6bkJ:scholar.google.com/&amp;scioq=artificial+intelligence+accounting+finance&amp;hl=en&amp;as_sdt=2007&amp;as_ylo=2021&amp;as_yhi=2024</t>
  </si>
  <si>
    <t>B Manzoor, I Othman, S Durdyev, S Ismail…</t>
  </si>
  <si>
    <t>Influence of artificial intelligence in civil engineering toward sustainable development—a systematic literature review</t>
  </si>
  <si>
    <t>Applied System …</t>
  </si>
  <si>
    <t>https://www.mdpi.com/2571-5577/4/3/52</t>
  </si>
  <si>
    <t>https://scholar.google.com/scholar?cites=6661554973080153280&amp;as_sdt=2005&amp;sciodt=2007&amp;hl=en</t>
  </si>
  <si>
    <t>… Artificial intelligence (AI) is playing a critical role in civil engineering in the direction of digitalization and intelligence, allowing for substantial increases in automation, performance, and …</t>
  </si>
  <si>
    <t>https://scholar.google.com/scholar?q=related:wOwtHvSYclwJ:scholar.google.com/&amp;scioq=artificial+intelligence+accounting+finance&amp;hl=en&amp;as_sdt=2007&amp;as_ylo=2021&amp;as_yhi=2024</t>
  </si>
  <si>
    <t>L Yang, J Driscol, S Sarigai, Q Wu, H Chen, CD Lippitt</t>
  </si>
  <si>
    <t>Google Earth Engine and artificial intelligence (AI): a comprehensive review</t>
  </si>
  <si>
    <t>Remote Sensing</t>
  </si>
  <si>
    <t>https://www.mdpi.com/2072-4292/14/14/3253</t>
  </si>
  <si>
    <t>https://scholar.google.com/scholar?cites=4902008323076613039&amp;as_sdt=2005&amp;sciodt=2007&amp;hl=en</t>
  </si>
  <si>
    <t>… Artificial intelligence (AI) methods are a critical enabling technology to automating the interpretation of RS imagery, particularly on object-based domains, so the integration of AI …</t>
  </si>
  <si>
    <t>https://scholar.google.com/scholar?q=related:r2P9DpluB0QJ:scholar.google.com/&amp;scioq=artificial+intelligence+accounting+finance&amp;hl=en&amp;as_sdt=2007&amp;as_ylo=2021&amp;as_yhi=2024</t>
  </si>
  <si>
    <t>P Varma, S Nijjer, K Sood, S Grima, R Rupeika-Apoga</t>
  </si>
  <si>
    <t>Thematic analysis of financial technology (fintech) influence on the banking industry</t>
  </si>
  <si>
    <t>Risks</t>
  </si>
  <si>
    <t>https://www.mdpi.com/2227-9091/10/10/186</t>
  </si>
  <si>
    <t>https://scholar.google.com/scholar?cites=6306422296960411172&amp;as_sdt=2005&amp;sciodt=2007&amp;hl=en</t>
  </si>
  <si>
    <t>… The “Machine learning” sub-theme includes studies that describe specific machine learning and artificial intelligence solutions for the financial sector. Despite the low number of studies …</t>
  </si>
  <si>
    <t>https://scholar.google.com/scholar?q=related:JKbtjarphFcJ:scholar.google.com/&amp;scioq=artificial+intelligence+accounting+finance&amp;hl=en&amp;as_sdt=2007&amp;as_ylo=2021&amp;as_yhi=2024</t>
  </si>
  <si>
    <t>S Saxena, B Jena, N Gupta, S Das, D Sarmah…</t>
  </si>
  <si>
    <t>Role of artificial intelligence in radiogenomics for cancers in the era of precision medicine</t>
  </si>
  <si>
    <t>https://www.mdpi.com/2072-6694/14/12/2860</t>
  </si>
  <si>
    <t>https://scholar.google.com/scholar?cites=4428449625404855392&amp;as_sdt=2005&amp;sciodt=2007&amp;hl=en</t>
  </si>
  <si>
    <t>… Artificial Intelligence has been successfully serving every domain of computer vision applications in the healthcare industry. AI has also helped radiogenomics studies to become …</t>
  </si>
  <si>
    <t>https://scholar.google.com/scholar?q=related:YNT3q3gDdT0J:scholar.google.com/&amp;scioq=artificial+intelligence+accounting+finance&amp;hl=en&amp;as_sdt=2007&amp;as_ylo=2021&amp;as_yhi=2024</t>
  </si>
  <si>
    <t>LK Vora, AD Gholap, K Jetha, RRS Thakur, HK Solanki…</t>
  </si>
  <si>
    <t>Artificial intelligence in pharmaceutical technology and drug delivery design</t>
  </si>
  <si>
    <t>Pharmaceutics</t>
  </si>
  <si>
    <t>https://www.mdpi.com/1999-4923/15/7/1916</t>
  </si>
  <si>
    <t>https://scholar.google.com/scholar?cites=6838094323883486637&amp;as_sdt=2005&amp;sciodt=2007&amp;hl=en</t>
  </si>
  <si>
    <t>… Artificial intelligence (AI) has emerged as a powerful tool that harnesses anthropomorphic knowledge and provides expedited solutions to complex challenges. Remarkable …</t>
  </si>
  <si>
    <t>https://scholar.google.com/scholar?q=related:ra2wy47K5V4J:scholar.google.com/&amp;scioq=artificial+intelligence+accounting+finance&amp;hl=en&amp;as_sdt=2007&amp;as_ylo=2021&amp;as_yhi=2024</t>
  </si>
  <si>
    <t>A Rijanto</t>
  </si>
  <si>
    <t>Blockchain technology adoption in supply chain finance</t>
  </si>
  <si>
    <t>Journal of Theoretical and Applied Electronic …</t>
  </si>
  <si>
    <t>https://www.mdpi.com/0718-1876/16/7/168</t>
  </si>
  <si>
    <t>https://scholar.google.com/scholar?cites=2577248718261128387&amp;as_sdt=2005&amp;sciodt=2007&amp;hl=en</t>
  </si>
  <si>
    <t>… for banking, insurance and supply chains using IoT and Artificial Intelligence, and includes auditing and other accounting activities. Blockchain-based procurement applications help …</t>
  </si>
  <si>
    <t>https://scholar.google.com/scholar?q=related:wwzJ7Q06xCMJ:scholar.google.com/&amp;scioq=artificial+intelligence+accounting+finance&amp;hl=en&amp;as_sdt=2007&amp;as_ylo=2021&amp;as_yhi=2024</t>
  </si>
  <si>
    <t>A Faccia, P Petratos</t>
  </si>
  <si>
    <t>Blockchain, enterprise resource planning (ERP) and accounting information systems (AIS): Research on e-procurement and system integration</t>
  </si>
  <si>
    <t>https://www.mdpi.com/2076-3417/11/15/6792</t>
  </si>
  <si>
    <t>https://scholar.google.com/scholar?cites=3817527439809056759&amp;as_sdt=2005&amp;sciodt=2007&amp;hl=en</t>
  </si>
  <si>
    <t>… The convergence of distributed ledger technology and artificial intelligence: An end-to-end reference lending process for financial services. In Proceedings of the Twenty-Eighth …</t>
  </si>
  <si>
    <t>https://scholar.google.com/scholar?q=related:9w8g-vqU-jQJ:scholar.google.com/&amp;scioq=artificial+intelligence+accounting+finance&amp;hl=en&amp;as_sdt=2007&amp;as_ylo=2021&amp;as_yhi=2024</t>
  </si>
  <si>
    <t>A Laios, E Kalampokis, R Johnson, S Munot…</t>
  </si>
  <si>
    <t>Factors predicting surgical effort using explainable artificial intelligence in advanced stage epithelial ovarian cancer</t>
  </si>
  <si>
    <t>https://www.mdpi.com/2072-6694/14/14/3447</t>
  </si>
  <si>
    <t>https://scholar.google.com/scholar?cites=9066418193996275739&amp;as_sdt=2005&amp;sciodt=2007&amp;hl=en</t>
  </si>
  <si>
    <t>… In the era of personalized medicine, Artificial Intelligence (AI) has emerged as a powerful … We combined high-performance AI modeling with an eXplainable Artificial Intelligence (XAI) …</t>
  </si>
  <si>
    <t>https://scholar.google.com/scholar?q=related:G2BJvk9j0n0J:scholar.google.com/&amp;scioq=artificial+intelligence+accounting+finance&amp;hl=en&amp;as_sdt=2007&amp;as_ylo=2021&amp;as_yhi=2024</t>
  </si>
  <si>
    <t>E Abad-Segura, A Infante-Moro, MD González-Zamar…</t>
  </si>
  <si>
    <t>Blockchain technology for secure accounting management: research trends analysis</t>
  </si>
  <si>
    <t>Mathematics</t>
  </si>
  <si>
    <t>https://www.mdpi.com/2227-7390/9/14/1631</t>
  </si>
  <si>
    <t>https://scholar.google.com/scholar?cites=2303354049829115369&amp;as_sdt=2005&amp;sciodt=2007&amp;hl=en</t>
  </si>
  <si>
    <t>… of accounting, BC and artificial intelligence represent a transformative impulse in accounting … relation to Fintech, a cryptocurrency was analyzed using an artificial financial market [109]. …</t>
  </si>
  <si>
    <t>https://scholar.google.com/scholar?q=related:6ZUF_E0o9x8J:scholar.google.com/&amp;scioq=artificial+intelligence+accounting+finance&amp;hl=en&amp;as_sdt=2007&amp;as_ylo=2021&amp;as_yhi=2024</t>
  </si>
  <si>
    <t>Big data's disruptive effect on job profiles: management accountants' case study</t>
  </si>
  <si>
    <t>https://www.mdpi.com/1911-8074/14/8/376</t>
  </si>
  <si>
    <t>https://scholar.google.com/scholar?cites=5409395660467001947&amp;as_sdt=2005&amp;sciodt=2007&amp;hl=en</t>
  </si>
  <si>
    <t>… Artificial Intelligence have revitalized the relationship between technology and the accounting … Moreover, it is expected that accountants’ job profiles will be highly altered in the future by …</t>
  </si>
  <si>
    <t>https://scholar.google.com/scholar?q=related:W9qsZ7EIEksJ:scholar.google.com/&amp;scioq=artificial+intelligence+accounting+finance&amp;hl=en&amp;as_sdt=2007&amp;as_ylo=2021&amp;as_yhi=2024</t>
  </si>
  <si>
    <t>C Chueca Vergara, L Ferruz Agudo</t>
  </si>
  <si>
    <t>Fintech and sustainability: do they affect each other?</t>
  </si>
  <si>
    <t>https://www.mdpi.com/2071-1050/13/13/7012</t>
  </si>
  <si>
    <t>https://scholar.google.com/scholar?cites=230849611271176293&amp;as_sdt=2005&amp;sciodt=2007&amp;hl=en</t>
  </si>
  <si>
    <t>… artificial intelligence techniques to monitor the sustainability metrics cited in firms’ annual reports and financial … company reporting and transparency, accounting standards and rules, …</t>
  </si>
  <si>
    <t>https://scholar.google.com/scholar?q=related:ZQBblH8kNAMJ:scholar.google.com/&amp;scioq=artificial+intelligence+accounting+finance&amp;hl=en&amp;as_sdt=2007&amp;as_ylo=2021&amp;as_yhi=2024</t>
  </si>
  <si>
    <t>R Štrimaitis, P Stefanovič, S Ramanauskaitė…</t>
  </si>
  <si>
    <t>Financial context news sentiment analysis for the Lithuanian language</t>
  </si>
  <si>
    <t>https://www.mdpi.com/2076-3417/11/10/4443</t>
  </si>
  <si>
    <t>https://scholar.google.com/scholar?cites=1027949909153979961&amp;as_sdt=2005&amp;sciodt=2007&amp;hl=en</t>
  </si>
  <si>
    <t>… of artificial intelligence (AI) techniques. AI helps to solve various tasks, such as classification, prediction, clustering, etc. One sub-area of artificial intelligence is machine learning (ML). …</t>
  </si>
  <si>
    <t>https://scholar.google.com/scholar?q=related:OZ4E_v4CRA4J:scholar.google.com/&amp;scioq=artificial+intelligence+accounting+finance&amp;hl=en&amp;as_sdt=2007&amp;as_ylo=2021&amp;as_yhi=2024</t>
  </si>
  <si>
    <t>A Monteiro, C Cepêda</t>
  </si>
  <si>
    <t>Accounting information systems: scientific production and trends in research</t>
  </si>
  <si>
    <t>Systems</t>
  </si>
  <si>
    <t>https://www.mdpi.com/2079-8954/9/3/67</t>
  </si>
  <si>
    <t>https://scholar.google.com/scholar?cites=1149283261559926058&amp;as_sdt=2005&amp;sciodt=2007&amp;hl=en</t>
  </si>
  <si>
    <t>… Accounting Information Systems is based on the concept of double-entry accounting, financial and management accounting… , and expert systems, artificial intelligence and decision aids (…</t>
  </si>
  <si>
    <t>https://scholar.google.com/scholar?q=related:Ku2UhwkT8w8J:scholar.google.com/&amp;scioq=artificial+intelligence+accounting+finance&amp;hl=en&amp;as_sdt=2007&amp;as_ylo=2021&amp;as_yhi=2024</t>
  </si>
  <si>
    <t>A Chang, N El-Rayes, J Shi</t>
  </si>
  <si>
    <t>Blockchain technology for supply chain management: A comprehensive review</t>
  </si>
  <si>
    <t>FinTech</t>
  </si>
  <si>
    <t>https://www.mdpi.com/2674-1032/1/2/15</t>
  </si>
  <si>
    <t>https://scholar.google.com/scholar?cites=2216482782597210314&amp;as_sdt=2005&amp;sciodt=2007&amp;hl=en</t>
  </si>
  <si>
    <t>… Firms are eager to adopt new technologies, such as Artificial Intelligence (AI), Cloud … The most significant two clusters have a theme related to finance-related applications and …</t>
  </si>
  <si>
    <t>https://scholar.google.com/scholar?q=related:yuB561iHwh4J:scholar.google.com/&amp;scioq=artificial+intelligence+accounting+finance&amp;hl=en&amp;as_sdt=2007&amp;as_ylo=2021&amp;as_yhi=2024</t>
  </si>
  <si>
    <t>RH Weber</t>
  </si>
  <si>
    <t>Artificial Intelligence ante portas: Reactions of Law</t>
  </si>
  <si>
    <t>J</t>
  </si>
  <si>
    <t>https://www.mdpi.com/2571-8800/4/3/37</t>
  </si>
  <si>
    <t>https://scholar.google.com/scholar?cites=229853922107553971&amp;as_sdt=2005&amp;sciodt=2007&amp;hl=en</t>
  </si>
  <si>
    <t>Artificial intelligence and algorithmic decision-making causes new (technological) challenges for the normative environment around the globe. Fundamental legal principles (such as …</t>
  </si>
  <si>
    <t>https://scholar.google.com/scholar?q=related:s3hzoeyaMAMJ:scholar.google.com/&amp;scioq=artificial+intelligence+accounting+finance&amp;hl=en&amp;as_sdt=2007&amp;as_ylo=2021&amp;as_yhi=2024</t>
  </si>
  <si>
    <t>EM Martinez, P Ponce, I Macias, A Molina</t>
  </si>
  <si>
    <t>Automation pyramid as constructor for a complete digital twin, case study: A didactic manufacturing system</t>
  </si>
  <si>
    <t>https://www.mdpi.com/1424-8220/21/14/4656</t>
  </si>
  <si>
    <t>https://scholar.google.com/scholar?cites=8335020987983006496&amp;as_sdt=2005&amp;sciodt=2007&amp;hl=en</t>
  </si>
  <si>
    <t>… An artificial intelligent management system could create an … all automation pyramid stages using Artificial Intelligence (AI) to … At the top level, the financial, accounting, and marketing …</t>
  </si>
  <si>
    <t>https://scholar.google.com/scholar?q=related:IAsngG3xq3MJ:scholar.google.com/&amp;scioq=artificial+intelligence+accounting+finance&amp;hl=en&amp;as_sdt=2007&amp;as_ylo=2021&amp;as_yhi=2024</t>
  </si>
  <si>
    <t>S Dalal, B Seth, M Radulescu, C Secara, C Tolea</t>
  </si>
  <si>
    <t>Predicting fraud in financial payment services through optimized hyper-parameter-tuned XGBoost model</t>
  </si>
  <si>
    <t>https://www.mdpi.com/2227-7390/10/24/4679</t>
  </si>
  <si>
    <t>https://scholar.google.com/scholar?cites=8919328368214052507&amp;as_sdt=2005&amp;sciodt=2007&amp;hl=en</t>
  </si>
  <si>
    <t>… and machine learning. In this research, we introduce a unique hybrid technique for identifying financial … and fake accounts even before they have had a chance to do any damage. …</t>
  </si>
  <si>
    <t>https://scholar.google.com/scholar?q=related:m4527uTRx3sJ:scholar.google.com/&amp;scioq=artificial+intelligence+accounting+finance&amp;hl=en&amp;as_sdt=2007&amp;as_ylo=2021&amp;as_yhi=2024</t>
  </si>
  <si>
    <t>G Lombardo, M Pellegrino, G Adosoglou, S Cagnoni…</t>
  </si>
  <si>
    <t>Machine learning for bankruptcy prediction in the American stock market: dataset and benchmarks</t>
  </si>
  <si>
    <t>Future Internet</t>
  </si>
  <si>
    <t>https://www.mdpi.com/1999-5903/14/8/244</t>
  </si>
  <si>
    <t>https://scholar.google.com/scholar?cites=6137108467267340547&amp;as_sdt=2005&amp;sciodt=2007&amp;hl=en</t>
  </si>
  <si>
    <t>… For all the companies and for each year, we selected 18 accounting and financial variables. Features were selected according to the most frequently used ratios, and accounting …</t>
  </si>
  <si>
    <t>https://scholar.google.com/scholar?q=related:AwmDm6JjK1UJ:scholar.google.com/&amp;scioq=artificial+intelligence+accounting+finance&amp;hl=en&amp;as_sdt=2007&amp;as_ylo=2021&amp;as_yhi=2024</t>
  </si>
  <si>
    <t>A Hughes, MA Urban, D Wójcik</t>
  </si>
  <si>
    <t>Alternative ESG ratings: How technological innovation is reshaping sustainable investment</t>
  </si>
  <si>
    <t>https://www.mdpi.com/2071-1050/13/6/3551</t>
  </si>
  <si>
    <t>https://scholar.google.com/scholar?cites=6678224495932446574&amp;as_sdt=2005&amp;sciodt=2007&amp;hl=en</t>
  </si>
  <si>
    <t>… financial technology are disrupting the world of ESG ratings. Within the last few years, developments in artificial intelligence (AI) and machine learning … as in financial accounting. …</t>
  </si>
  <si>
    <t>https://scholar.google.com/scholar?q=related:bpdd2svRrVwJ:scholar.google.com/&amp;scioq=artificial+intelligence+accounting+finance&amp;hl=en&amp;as_sdt=2007&amp;as_ylo=2021&amp;as_yhi=2024</t>
  </si>
  <si>
    <t>M Pooyandeh, KJ Han, I Sohn</t>
  </si>
  <si>
    <t>Cybersecurity in the AI-Based metaverse: A survey</t>
  </si>
  <si>
    <t>https://www.mdpi.com/2076-3417/12/24/12993</t>
  </si>
  <si>
    <t>https://scholar.google.com/scholar?cites=7718868143536550695&amp;as_sdt=2005&amp;sciodt=2007&amp;hl=en</t>
  </si>
  <si>
    <t>… in financial institutions. … artificial intelligence is given special attention in this article. In this work, the classification is solely based on the use of artificial intelligence and machine learning …</t>
  </si>
  <si>
    <t>https://scholar.google.com/scholar?q=related:JzOTI67tHmsJ:scholar.google.com/&amp;scioq=artificial+intelligence+accounting+finance&amp;hl=en&amp;as_sdt=2007&amp;as_ylo=2021&amp;as_yhi=2024</t>
  </si>
  <si>
    <t>T Renduchintala, H Alfauri, Z Yang, RD Pietro…</t>
  </si>
  <si>
    <t>A survey of blockchain applications in the fintech sector</t>
  </si>
  <si>
    <t>https://www.mdpi.com/2199-8531/8/4/185</t>
  </si>
  <si>
    <t>https://scholar.google.com/scholar?cites=17727785520722637991&amp;as_sdt=2005&amp;sciodt=2007&amp;hl=en</t>
  </si>
  <si>
    <t>… Technology refers to using new technologies for financial services. Artificial Intelligence, … infrastructure, some people do not have bank accounts. Without a bank account, it is hard …</t>
  </si>
  <si>
    <t>https://scholar.google.com/scholar?q=related:p3T8WAG_BfYJ:scholar.google.com/&amp;scioq=artificial+intelligence+accounting+finance&amp;hl=en&amp;as_sdt=2007&amp;as_ylo=2021&amp;as_yhi=2024</t>
  </si>
  <si>
    <t>NR Mosteanu, A Faccia</t>
  </si>
  <si>
    <t>Fintech frontiers in quantum computing, fractals, and blockchain distributed ledger: Paradigm shifts and open innovation</t>
  </si>
  <si>
    <t>Journal of Open Innovation: Technology, Market …</t>
  </si>
  <si>
    <t>https://www.mdpi.com/2199-8531/7/1/19</t>
  </si>
  <si>
    <t>https://scholar.google.com/scholar?cites=18409898957840660304&amp;as_sdt=2005&amp;sciodt=2007&amp;hl=en</t>
  </si>
  <si>
    <t>… to artificial intelligence and machine learning. Although it is still considered a hypothetical scenario to date, research on quantum machine learning … of an accounting or finance company …</t>
  </si>
  <si>
    <t>https://scholar.google.com/scholar?q=related:UDft9I8Zff8J:scholar.google.com/&amp;scioq=artificial+intelligence+accounting+finance&amp;hl=en&amp;as_sdt=2007&amp;as_ylo=2021&amp;as_yhi=2024</t>
  </si>
  <si>
    <t>H Allioui, Y Mourdi</t>
  </si>
  <si>
    <t>Exploring the full potentials of IoT for better financial growth and stability: A comprehensive survey</t>
  </si>
  <si>
    <t>https://www.mdpi.com/1424-8220/23/19/8015</t>
  </si>
  <si>
    <t>https://scholar.google.com/scholar?cites=13533962114322367154&amp;as_sdt=2005&amp;sciodt=2007&amp;hl=en</t>
  </si>
  <si>
    <t>… Data Analysis and Intelligence: The influx of data generated by IoT devices calls for advanced data analytics and artificial intelligence techniques. IoT leverages this intelligence to gain …</t>
  </si>
  <si>
    <t>https://scholar.google.com/scholar?q=related:soLHQ9ZK0rsJ:scholar.google.com/&amp;scioq=artificial+intelligence+accounting+finance&amp;hl=en&amp;as_sdt=2007&amp;as_ylo=2021&amp;as_yhi=2024</t>
  </si>
  <si>
    <t>HS Sætra</t>
  </si>
  <si>
    <t>A Framework for Evaluating and Disclosing the ESG Related Impacts of AI with the SDGs</t>
  </si>
  <si>
    <t>https://www.mdpi.com/2071-1050/13/15/8503</t>
  </si>
  <si>
    <t>https://scholar.google.com/scholar?cites=1451248419219780790&amp;as_sdt=2005&amp;sciodt=2007&amp;hl=en</t>
  </si>
  <si>
    <t>… Artificial intelligence (AI) now permeates all aspects of … negative and positive impacts, and accounting for ripple effects and … , the world of business and finance is increasingly playing an …</t>
  </si>
  <si>
    <t>https://scholar.google.com/scholar?q=related:tjRxjL_eIxQJ:scholar.google.com/&amp;scioq=artificial+intelligence+accounting+finance&amp;hl=en&amp;as_sdt=2007&amp;as_ylo=2021&amp;as_yhi=2024</t>
  </si>
  <si>
    <t>S Saeed, SA Altamimi, NA Alkayyal, E Alshehri…</t>
  </si>
  <si>
    <t>Digital transformation and cybersecurity challenges for businesses resilience: Issues and recommendations</t>
  </si>
  <si>
    <t>https://www.mdpi.com/1424-8220/23/15/6666</t>
  </si>
  <si>
    <t>https://scholar.google.com/scholar?cites=15171396275492517106&amp;as_sdt=2005&amp;sciodt=2007&amp;hl=en</t>
  </si>
  <si>
    <t>… and exploring the role of artificial intelligence (AI) and blockchain … financial instruments for money laundering and terrorist … can help companies’ accounting departments implement real-…</t>
  </si>
  <si>
    <t>https://scholar.google.com/scholar?q=related:8nRq84egi9IJ:scholar.google.com/&amp;scioq=artificial+intelligence+accounting+finance&amp;hl=en&amp;as_sdt=2007&amp;as_ylo=2021&amp;as_yhi=2024</t>
  </si>
  <si>
    <t>Y Liu, S Zhang, M Chen, Y Wu, Z Chen</t>
  </si>
  <si>
    <t>The sustainable development of financial topic detection and trend prediction by data mining</t>
  </si>
  <si>
    <t>https://www.mdpi.com/2071-1050/13/14/7585</t>
  </si>
  <si>
    <t>https://scholar.google.com/scholar?cites=8214085562780848381&amp;as_sdt=2005&amp;sciodt=2007&amp;hl=en</t>
  </si>
  <si>
    <t>… Internet of Things, big data and artificial intelligence should be used in the data chain link to ensure the quality and effectiveness of the application of blockchain in financial innovation. …</t>
  </si>
  <si>
    <t>https://scholar.google.com/scholar?q=related:_ZA3nExL_nEJ:scholar.google.com/&amp;scioq=artificial+intelligence+accounting+finance&amp;hl=en&amp;as_sdt=2007&amp;as_ylo=2021&amp;as_yhi=2024</t>
  </si>
  <si>
    <t>O Bayram, I Talay, M Feridun</t>
  </si>
  <si>
    <t>Can FinTech promote sustainable finance? Policy lessons from the case of Turkey</t>
  </si>
  <si>
    <t>https://www.mdpi.com/2071-1050/14/19/12414</t>
  </si>
  <si>
    <t>https://scholar.google.com/scholar?cites=12802684379928504813&amp;as_sdt=2005&amp;sciodt=2007&amp;hl=en</t>
  </si>
  <si>
    <t>… in promoting sustainable finance for Turkey. More specifically, the emphasis will be on increasing the use of new generation technologies such as Big Data, Artificial Intelligence, and …</t>
  </si>
  <si>
    <t>https://scholar.google.com/scholar?q=related:7akUrZxFrLEJ:scholar.google.com/&amp;scioq=artificial+intelligence+accounting+finance&amp;hl=en&amp;as_sdt=2007&amp;as_ylo=2021&amp;as_yhi=2024</t>
  </si>
  <si>
    <t>E Salmerón-Manzano</t>
  </si>
  <si>
    <t>Legaltech and Lawtech: global perspectives, challenges, and opportunities</t>
  </si>
  <si>
    <t>Laws</t>
  </si>
  <si>
    <t>https://www.mdpi.com/2075-471X/10/2/24</t>
  </si>
  <si>
    <t>https://scholar.google.com/scholar?cites=8616444556326373698&amp;as_sdt=2005&amp;sciodt=2007&amp;hl=en</t>
  </si>
  <si>
    <t>… Lawtech, on the other hand, is the concept of tools that replace lawyers, and also feature a high component of artificial intelligence and other computer science techniques. …</t>
  </si>
  <si>
    <t>https://scholar.google.com/scholar?q=related:QomuDqzCk3cJ:scholar.google.com/&amp;scioq=artificial+intelligence+accounting+finance&amp;hl=en&amp;as_sdt=2007&amp;as_ylo=2021&amp;as_yhi=2024</t>
  </si>
  <si>
    <t>W Ahmad, A Rasool, AR Javed, T Baker, Z Jalil</t>
  </si>
  <si>
    <t>Cyber security in iot-based cloud computing: A comprehensive survey</t>
  </si>
  <si>
    <t>https://www.mdpi.com/2079-9292/11/1/16</t>
  </si>
  <si>
    <t>https://scholar.google.com/scholar?cites=14388980927342736994&amp;as_sdt=2005&amp;sciodt=2007&amp;hl=en</t>
  </si>
  <si>
    <t>… deep learning (DL) in the artificial intelligence (AI) domain has … from a general, artificial intelligence and deep learning … They can obtain customer accounts, financial, and other …</t>
  </si>
  <si>
    <t>https://scholar.google.com/scholar?q=related:YnYi1urtr8cJ:scholar.google.com/&amp;scioq=artificial+intelligence+accounting+finance&amp;hl=en&amp;as_sdt=2007&amp;as_ylo=2021&amp;as_yhi=2024</t>
  </si>
  <si>
    <t>T Ashfaq, R Khalid, AS Yahaya, S Aslam, AT Azar…</t>
  </si>
  <si>
    <t>A machine learning and blockchain based efficient fraud detection mechanism</t>
  </si>
  <si>
    <t>https://www.mdpi.com/1424-8220/22/19/7162</t>
  </si>
  <si>
    <t>https://scholar.google.com/scholar?cites=13571013290630514398&amp;as_sdt=2005&amp;sciodt=2007&amp;hl=en</t>
  </si>
  <si>
    <t>… Many artificial intelligence (AI) and machine learning … Moreover, they also tested over 300,000 accounts using random … and blockchain for fraud and anomaly detection in the financial …</t>
  </si>
  <si>
    <t>https://scholar.google.com/scholar?q=related:3gYjfq_sVbwJ:scholar.google.com/&amp;scioq=artificial+intelligence+accounting+finance&amp;hl=en&amp;as_sdt=2007&amp;as_ylo=2021&amp;as_yhi=2024</t>
  </si>
  <si>
    <t>J Siderska</t>
  </si>
  <si>
    <t>The adoption of robotic process automation technology to ensure business processes during the COVID-19 pandemic</t>
  </si>
  <si>
    <t>https://www.mdpi.com/2071-1050/13/14/8020</t>
  </si>
  <si>
    <t>https://scholar.google.com/scholar?cites=11455367452816058075&amp;as_sdt=2005&amp;sciodt=2007&amp;hl=en</t>
  </si>
  <si>
    <t>… analytics, artificial intelligence, machine learning, robotics, … , artificial intelligence and machine learning capabilities and … of back offices, security, financial and sales departments as well …</t>
  </si>
  <si>
    <t>https://scholar.google.com/scholar?q=related:2yasVAGk-Z4J:scholar.google.com/&amp;scioq=artificial+intelligence+accounting+finance&amp;hl=en&amp;as_sdt=2007&amp;as_ylo=2021&amp;as_yhi=2024</t>
  </si>
  <si>
    <t>D Kumar, A Haque, K Mishra, F Islam…</t>
  </si>
  <si>
    <t>Exploring the transformative role of artificial intelligence and metaverse in education: A comprehensive review</t>
  </si>
  <si>
    <t>Metaverse Basic and …</t>
  </si>
  <si>
    <t>mr.saludcyt.ar</t>
  </si>
  <si>
    <t>https://mr.saludcyt.ar/index.php/mr/article/view/55</t>
  </si>
  <si>
    <t>https://scholar.google.com/scholar?cites=14143380603878468150&amp;as_sdt=2005&amp;sciodt=2007&amp;hl=en</t>
  </si>
  <si>
    <t>… Introduction: this review paper provides a comprehensive examination of the applications and impact of artificial intelligence (AI) in the field of education. With advancements in AI …</t>
  </si>
  <si>
    <t>https://mr.saludcyt.ar/index.php/mr/article/download/55/213</t>
  </si>
  <si>
    <t>https://scholar.google.com/scholar?q=related:NmpTcblhR8QJ:scholar.google.com/&amp;scioq=artificial+intelligence+accounting+finance&amp;hl=en&amp;as_sdt=2007&amp;as_ylo=2021&amp;as_yhi=2024</t>
  </si>
  <si>
    <t>CAG Cano, VS Castillo, TAC Gallego</t>
  </si>
  <si>
    <t>Unveiling the thematic landscape of generative pre-trained transformer (GPT) through bibliometric analysis</t>
  </si>
  <si>
    <t>Metaverse Basic and Applied …</t>
  </si>
  <si>
    <t>https://mr.saludcyt.ar/index.php/mr/article/view/33</t>
  </si>
  <si>
    <t>https://scholar.google.com/scholar?cites=4336369449342857557&amp;as_sdt=2005&amp;sciodt=2007&amp;hl=en</t>
  </si>
  <si>
    <t>… The results suggest that GPT is a highly relevant technology with a wide range of potential applications in natural language processing, artificial intelligence, and deep learning. …</t>
  </si>
  <si>
    <t>https://mr.saludcyt.ar/index.php/mr/article/download/33/170</t>
  </si>
  <si>
    <t>https://scholar.google.com/scholar?q=related:VfHvAgrhLTwJ:scholar.google.com/&amp;scioq=artificial+intelligence+accounting+finance&amp;hl=en&amp;as_sdt=2007&amp;as_ylo=2021&amp;as_yhi=2024</t>
  </si>
  <si>
    <t>O Cho</t>
  </si>
  <si>
    <t>Analysis of the Impact of Artificial Intelligence Applications on the Development of Accounting Industry</t>
  </si>
  <si>
    <t>Nanotechnology Perceptions</t>
  </si>
  <si>
    <t>nano-ntp.com</t>
  </si>
  <si>
    <t>http://nano-ntp.com/index.php/nano/article/view/390</t>
  </si>
  <si>
    <t>https://scholar.google.com/scholar?cites=11547732369956726416&amp;as_sdt=2005&amp;sciodt=2007&amp;hl=en</t>
  </si>
  <si>
    <t>… regarding financial management and accounting practices. By analyzing this data with AI and machine learning algorithms, we aim to develop solutions for accounting and …</t>
  </si>
  <si>
    <t>http://nano-ntp.com/index.php/nano/article/download/390/261</t>
  </si>
  <si>
    <t>https://scholar.google.com/scholar?q=related:kOaMcGjJQaAJ:scholar.google.com/&amp;scioq=artificial+intelligence+accounting+finance&amp;hl=en&amp;as_sdt=2007&amp;as_ylo=2021&amp;as_yhi=2024</t>
  </si>
  <si>
    <t>LH Kaack, PL Donti, E Strubell, G Kamiya…</t>
  </si>
  <si>
    <t>Aligning artificial intelligence with climate change mitigation</t>
  </si>
  <si>
    <t>Nature Climate …</t>
  </si>
  <si>
    <t>nature.com</t>
  </si>
  <si>
    <t>https://www.nature.com/articles/s41558-022-01377-7</t>
  </si>
  <si>
    <t>https://scholar.google.com/scholar?cites=5286053519035769866&amp;as_sdt=2005&amp;sciodt=2007&amp;hl=en</t>
  </si>
  <si>
    <t>… There is great interest in how the growth of artificial intelligence and machine learning may … Here we introduce a systematic framework for describing the effects of machine learning (ML) …</t>
  </si>
  <si>
    <t>https://par.nsf.gov/servlets/purl/10469824</t>
  </si>
  <si>
    <t>https://scholar.google.com/scholar?q=related:CqTUOavVW0kJ:scholar.google.com/&amp;scioq=artificial+intelligence+accounting+finance&amp;hl=en&amp;as_sdt=2007&amp;as_ylo=2021&amp;as_yhi=2024</t>
  </si>
  <si>
    <t>N Köbis, C Starke, I Rahwan</t>
  </si>
  <si>
    <t>The promise and perils of using artificial intelligence to fight corruption</t>
  </si>
  <si>
    <t>Nature Machine Intelligence</t>
  </si>
  <si>
    <t>https://www.nature.com/articles/s42256-022-00489-1</t>
  </si>
  <si>
    <t>https://scholar.google.com/scholar?cites=12023857639158167783&amp;as_sdt=2005&amp;sciodt=2007&amp;hl=en</t>
  </si>
  <si>
    <t>… in artificial intelligence (… financial) efforts have been invested in the fight against corruption, they have shown little signs of success 6,7 . Advancements in the field of artificial intelligence …</t>
  </si>
  <si>
    <t>https://pure.mpg.de/rest/items/item_3386827/component/file_3476093/content</t>
  </si>
  <si>
    <t>https://scholar.google.com/scholar?q=related:57jjU9FS3aYJ:scholar.google.com/&amp;scioq=artificial+intelligence+accounting+finance&amp;hl=en&amp;as_sdt=2007&amp;as_ylo=2021&amp;as_yhi=2024</t>
  </si>
  <si>
    <t>K Bera, N Braman, A Gupta, V Velcheti…</t>
  </si>
  <si>
    <t>Predicting cancer outcomes with radiomics and artificial intelligence in radiology</t>
  </si>
  <si>
    <t>Nature reviews Clinical …</t>
  </si>
  <si>
    <t>https://www.nature.com/articles/s41571-021-00560-7</t>
  </si>
  <si>
    <t>https://scholar.google.com/scholar?cites=633449587707334560&amp;as_sdt=2005&amp;sciodt=2007&amp;hl=en</t>
  </si>
  <si>
    <t>… and could thus be spared the physiological and financial toxicities of cancer treatment. Most … For example, our group 150 developed a radiomic method accounting for both stability and …</t>
  </si>
  <si>
    <t>https://www.ncbi.nlm.nih.gov/pmc/articles/PMC9034765/</t>
  </si>
  <si>
    <t>https://scholar.google.com/scholar?q=related:oM9pOgt3yggJ:scholar.google.com/&amp;scioq=artificial+intelligence+accounting+finance&amp;hl=en&amp;as_sdt=2007&amp;as_ylo=2021&amp;as_yhi=2024</t>
  </si>
  <si>
    <t>EJ Allen, G St-Yves, Y Wu, JL Breedlove…</t>
  </si>
  <si>
    <t>A massive 7T fMRI dataset to bridge cognitive neuroscience and artificial intelligence</t>
  </si>
  <si>
    <t>Nature …</t>
  </si>
  <si>
    <t>https://www.nature.com/articles/s41593-021-00962-x</t>
  </si>
  <si>
    <t>https://scholar.google.com/scholar?cites=8608013469400561749&amp;as_sdt=2005&amp;sciodt=2007&amp;hl=en</t>
  </si>
  <si>
    <t>… Specifically, for each session, we calculated a measure of recognition accuracy accounting for guessing (adjusted hit rate: hit rate minus false alarm rate) and binned this measure by …</t>
  </si>
  <si>
    <t>https://par.nsf.gov/servlets/purl/10335108</t>
  </si>
  <si>
    <t>https://scholar.google.com/scholar?q=related:VfhlqaTOdXcJ:scholar.google.com/&amp;scioq=artificial+intelligence+accounting+finance&amp;hl=en&amp;as_sdt=2007&amp;as_ylo=2021&amp;as_yhi=2024</t>
  </si>
  <si>
    <t>D Silvestro, S Goria, T Sterner, A Antonelli</t>
  </si>
  <si>
    <t>Improving biodiversity protection through artificial intelligence</t>
  </si>
  <si>
    <t>Nature sustainability</t>
  </si>
  <si>
    <t>https://www.nature.com/articles/s41893-022-00851-6</t>
  </si>
  <si>
    <t>https://scholar.google.com/scholar?cites=14333698659519953103&amp;as_sdt=2005&amp;sciodt=2007&amp;hl=en</t>
  </si>
  <si>
    <t>… evolving world by harnessing the power of artificial intelligence (AI). We have developed an … loss) and within the constraints of a limited financial budget, and used it to explore, through …</t>
  </si>
  <si>
    <t>https://scholar.google.com/scholar?q=related:z_gt1vyG68YJ:scholar.google.com/&amp;scioq=artificial+intelligence+accounting+finance&amp;hl=en&amp;as_sdt=2007&amp;as_ylo=2021&amp;as_yhi=2024</t>
  </si>
  <si>
    <t>G Falco, B Shneiderman, J Badger, R Carrier…</t>
  </si>
  <si>
    <t>Governing AI safety through independent audits</t>
  </si>
  <si>
    <t>… Machine Intelligence</t>
  </si>
  <si>
    <t>https://www.nature.com/articles/s42256-021-00370-7</t>
  </si>
  <si>
    <t>https://scholar.google.com/scholar?cites=5614683544316395692&amp;as_sdt=2005&amp;sciodt=2007&amp;hl=en</t>
  </si>
  <si>
    <t>… Human-centred artificial intelligence (HCAI) … Financial audit and accounting provides an interesting model to emulate for the governance of AI. When generally accepted accounting …</t>
  </si>
  <si>
    <t>https://ora.ox.ac.uk/objects/uuid:900c78bf-4fe3-4afc-aaed-5a5fdffecbff/download_file?safe_filename=Falco_et_al_2021_Governing_AI_safety.pdf&amp;type_of_work=Journal+article</t>
  </si>
  <si>
    <t>https://scholar.google.com/scholar?q=related:rMA1ie9c600J:scholar.google.com/&amp;scioq=artificial+intelligence+accounting+finance&amp;hl=en&amp;as_sdt=2007&amp;as_ylo=2021&amp;as_yhi=2024</t>
  </si>
  <si>
    <t>A Dafoe, Y Bachrach, G Hadfield, E Horvitz, K Larson…</t>
  </si>
  <si>
    <t>Cooperative AI: machines must learn to find common ground</t>
  </si>
  <si>
    <t>https://www.nature.com/articles/d41586-021-01170-0/1000</t>
  </si>
  <si>
    <t>https://scholar.google.com/scholar?cites=14695399578195218619&amp;as_sdt=2005&amp;sciodt=2007&amp;hl=en</t>
  </si>
  <si>
    <t>… Artificial-intelligence assistants and recommendation algorithms interact with billions of … Self-driving vehicles controlled by artificial intelligence (AI) are gaining mastery of their …</t>
  </si>
  <si>
    <t>https://discovery.ucl.ac.uk/id/eprint/10132183/1/Cooperative%20AI%20-%20machines%20must%20learn%20to%20find%20common%20ground%20-%20Preprint.pdf</t>
  </si>
  <si>
    <t>https://scholar.google.com/scholar?q=related:u1DAig6M8MsJ:scholar.google.com/&amp;scioq=artificial+intelligence+accounting+finance&amp;hl=en&amp;as_sdt=2007&amp;as_ylo=2021&amp;as_yhi=2024</t>
  </si>
  <si>
    <t>A Korinek, JE Stiglitz</t>
  </si>
  <si>
    <t>Artificial intelligence, globalization, and strategies for economic development</t>
  </si>
  <si>
    <t>nber.org</t>
  </si>
  <si>
    <t>https://www.nber.org/papers/w28453</t>
  </si>
  <si>
    <t>https://scholar.google.com/scholar?cites=14370949970085828356&amp;as_sdt=2005&amp;sciodt=2007&amp;hl=en</t>
  </si>
  <si>
    <t>… long term, standing between are short term financial markets. We may need, for instance, new Green Development Banks to help finance private green transition, combined with better …</t>
  </si>
  <si>
    <t>https://www.nber.org/system/files/working_papers/w28453/w28453.pdf</t>
  </si>
  <si>
    <t>https://scholar.google.com/scholar?q=related:BFfgc9veb8cJ:scholar.google.com/&amp;scioq=artificial+intelligence+accounting+finance&amp;hl=en&amp;as_sdt=2007&amp;as_ylo=2021&amp;as_yhi=2024</t>
  </si>
  <si>
    <t>N Agarwal, A Moehring, P Rajpurkar, T Salz</t>
  </si>
  <si>
    <t>Combining human expertise with artificial intelligence: Experimental evidence from radiology</t>
  </si>
  <si>
    <t>https://www.nber.org/papers/w31422</t>
  </si>
  <si>
    <t>https://scholar.google.com/scholar?cites=5942347914793130652&amp;as_sdt=2005&amp;sciodt=2007&amp;hl=en</t>
  </si>
  <si>
    <t>… While Artificial Intelligence (AI) algorithms have achieved performance levels comparable to … ’s information relative to their own and not accounting for the correlation between their own …</t>
  </si>
  <si>
    <t>https://www.nber.org/system/files/working_papers/w31422/w31422.pdf</t>
  </si>
  <si>
    <t>https://scholar.google.com/scholar?q=related:nBoH0fF1d1IJ:scholar.google.com/&amp;scioq=artificial+intelligence+accounting+finance&amp;hl=en&amp;as_sdt=2007&amp;as_ylo=2021&amp;as_yhi=2024</t>
  </si>
  <si>
    <t>D Van de Sande, ME Van Genderen…</t>
  </si>
  <si>
    <t>Developing, implementing and governing artificial intelligence in medicine: a step-by-step approach to prevent an artificial intelligence winter</t>
  </si>
  <si>
    <t>BMJ health &amp;care …</t>
  </si>
  <si>
    <t>ncbi.nlm.nih.gov</t>
  </si>
  <si>
    <t>https://www.ncbi.nlm.nih.gov/pmc/articles/PMC8860016/</t>
  </si>
  <si>
    <t>https://scholar.google.com/scholar?cites=690143517695657258&amp;as_sdt=2005&amp;sciodt=2007&amp;hl=en</t>
  </si>
  <si>
    <t>… Global evolution of research in artificial intelligence in medicine. The … : (“artificial intelligence”[MeSH Terms] OR (“artificial”[All … No financial relationships exist that could be …</t>
  </si>
  <si>
    <t>https://scholar.google.com/scholar?q=related:KsVJcN_hkwkJ:scholar.google.com/&amp;scioq=artificial+intelligence+accounting+finance&amp;hl=en&amp;as_sdt=2007&amp;as_ylo=2021&amp;as_yhi=2024</t>
  </si>
  <si>
    <t>S Khan, MK Hassan, MR Rabbani…</t>
  </si>
  <si>
    <t>An artificial intelligence-based Islamic FinTech model on Qardh-Al-Hasan for COVID 19 affected SMEs</t>
  </si>
  <si>
    <t>… for sustainable financial …</t>
  </si>
  <si>
    <t>nek.istanbul.edu.tr</t>
  </si>
  <si>
    <t>http://nek.istanbul.edu.tr:4444/ekos/KITAP/ekt0000034.pdf#page=227</t>
  </si>
  <si>
    <t>https://scholar.google.com/scholar?cites=15821690405243959448&amp;as_sdt=2005&amp;sciodt=2007&amp;hl=en</t>
  </si>
  <si>
    <t>… The study proposes an Artificial Intelligence-based FinTech model to … financial service in Islamic finance which must be used in combination with Fintech like Artificial Intelligence to save …</t>
  </si>
  <si>
    <t>https://scholar.google.com/scholar?q=related:mLjFvpjvkdsJ:scholar.google.com/&amp;scioq=artificial+intelligence+accounting+finance&amp;hl=en&amp;as_sdt=2007&amp;as_ylo=2021&amp;as_yhi=2024</t>
  </si>
  <si>
    <t>OB Akintuyi</t>
  </si>
  <si>
    <t>AI in agriculture: A comparative review of developments in the USA and Africa</t>
  </si>
  <si>
    <t>Research Journal of Science and Engineering</t>
  </si>
  <si>
    <t>oarjst.com</t>
  </si>
  <si>
    <t>https://oarjst.com/sites/default/files/OARJST-2024-0051.pdf</t>
  </si>
  <si>
    <t>https://scholar.google.com/scholar?cites=8010687432794411477&amp;as_sdt=2005&amp;sciodt=2007&amp;hl=en</t>
  </si>
  <si>
    <t>… explores the advancements and applications of Artificial Intelligence (AI) in agriculture, … The integration of AI into predictive analytics also enables farmers to assess the financial …</t>
  </si>
  <si>
    <t>https://scholar.google.com/scholar?q=related:1ZFlFsetK28J:scholar.google.com/&amp;scioq=artificial+intelligence+accounting+finance&amp;hl=en&amp;as_sdt=2007&amp;as_ylo=2021&amp;as_yhi=2024</t>
  </si>
  <si>
    <t>M Squicciarini, H Nachtigall</t>
  </si>
  <si>
    <t>Demand for AI skills in jobs: Evidence from online job postings</t>
  </si>
  <si>
    <t>oecd-ilibrary.org</t>
  </si>
  <si>
    <t>https://www.oecd-ilibrary.org/science-and-technology/demand-for-ai-skills-in-jobs_3ed32d94-en</t>
  </si>
  <si>
    <t>https://scholar.google.com/scholar?cites=12656218307295659840&amp;as_sdt=2005&amp;sciodt=2007&amp;hl=en</t>
  </si>
  <si>
    <t>… This report presents new evidence about occupations requiring artificial intelligence (AI)related competencies, based on online job posting data and previous work on identifying and …</t>
  </si>
  <si>
    <t>https://scholar.google.com/scholar?q=related:QEcntn7ro68J:scholar.google.com/&amp;scioq=artificial+intelligence+accounting+finance&amp;hl=en&amp;as_sdt=2007&amp;as_ylo=2021&amp;as_yhi=2024</t>
  </si>
  <si>
    <t>M Lane, A Saint-Martin</t>
  </si>
  <si>
    <t>The impact of Artificial Intelligence on the labour market: What do we know so far?</t>
  </si>
  <si>
    <t>https://www.oecd-ilibrary.org/social-issues-migration-health/the-impact-of-artificial-intelligence-on-the-labour-market_7c895724-en</t>
  </si>
  <si>
    <t>https://scholar.google.com/scholar?cites=12498726810370226671&amp;as_sdt=2005&amp;sciodt=2007&amp;hl=en</t>
  </si>
  <si>
    <t>… Recent developments in Artificial Intelligence (AI) have stoked new fears about large-scale job loss, stemming from its ability to automate a rapidly expanding set of tasks (including non-…</t>
  </si>
  <si>
    <t>https://scholar.google.com/scholar?q=related:77nEHNBldK0J:scholar.google.com/&amp;scioq=artificial+intelligence+accounting+finance&amp;hl=en&amp;as_sdt=2007&amp;as_ylo=2021&amp;as_yhi=2024</t>
  </si>
  <si>
    <t>S McGregor</t>
  </si>
  <si>
    <t>Preventing repeated real world AI failures by cataloging incidents: The AI incident database</t>
  </si>
  <si>
    <t>… of the AAAI Conference on Artificial Intelligence</t>
  </si>
  <si>
    <t>ojs.aaai.org</t>
  </si>
  <si>
    <t>https://ojs.aaai.org/index.php/AAAI/article/view/17817</t>
  </si>
  <si>
    <t>https://scholar.google.com/scholar?cites=3482645389524246185&amp;as_sdt=2005&amp;sciodt=2007&amp;hl=en</t>
  </si>
  <si>
    <t>… Therefore, we introduce a systematized collection of incidents where intelligent systems have … We provide infrastructure supporting best practices within the artificial intelligence industry, …</t>
  </si>
  <si>
    <t>https://ojs.aaai.org/index.php/AAAI/article/download/17817/17624</t>
  </si>
  <si>
    <t>https://scholar.google.com/scholar?q=related:qZ4-qYfXVDAJ:scholar.google.com/&amp;scioq=artificial+intelligence+accounting+finance&amp;hl=en&amp;as_sdt=2007&amp;as_ylo=2021&amp;as_yhi=2024</t>
  </si>
  <si>
    <t>G Bansal, B Nushi, E Kamar, E Horvitz…</t>
  </si>
  <si>
    <t>Is the most accurate ai the best teammate? optimizing ai for teamwork</t>
  </si>
  <si>
    <t>https://ojs.aaai.org/index.php/AAAI/article/view/17359</t>
  </si>
  <si>
    <t>https://scholar.google.com/scholar?cites=8865402317979493553&amp;as_sdt=2005&amp;sciodt=2007&amp;hl=en</t>
  </si>
  <si>
    <t>… However, in practice, AI systems often are used to provide advice to people in domains ranging from criminal justice and finance to healthcare. In such AI-advised decision making, …</t>
  </si>
  <si>
    <t>https://ojs.aaai.org/index.php/AAAI/article/view/17359/17166</t>
  </si>
  <si>
    <t>https://scholar.google.com/scholar?q=related:saQX8m88CHsJ:scholar.google.com/&amp;scioq=artificial+intelligence+accounting+finance&amp;hl=en&amp;as_sdt=2007&amp;as_ylo=2021&amp;as_yhi=2024</t>
  </si>
  <si>
    <t>A Rezaei, A Liu, O Memarrast, BD Ziebart</t>
  </si>
  <si>
    <t>Robust fairness under covariate shift</t>
  </si>
  <si>
    <t>https://ojs.aaai.org/index.php/AAAI/article/view/17135</t>
  </si>
  <si>
    <t>https://scholar.google.com/scholar?cites=10571294488002446621&amp;as_sdt=2005&amp;sciodt=2007&amp;hl=en</t>
  </si>
  <si>
    <t>… However, this work also makes a covariate shift assumption instead of accounting for more specific causal relations that may generate the shift. Practitioners should be aware of the …</t>
  </si>
  <si>
    <t>https://ojs.aaai.org/index.php/AAAI/article/download/17135/16942</t>
  </si>
  <si>
    <t>https://scholar.google.com/scholar?q=related:HUVu5VPItJIJ:scholar.google.com/&amp;scioq=artificial+intelligence+accounting+finance&amp;hl=en&amp;as_sdt=2007&amp;as_ylo=2021&amp;as_yhi=2024</t>
  </si>
  <si>
    <t>FNU Jimmy</t>
  </si>
  <si>
    <t>Cyber security Vulnerabilities and Remediation Through Cloud Security Tools</t>
  </si>
  <si>
    <t>… of Artificial Intelligence General science (JAIGS) …</t>
  </si>
  <si>
    <t>ojs.boulibrary.com</t>
  </si>
  <si>
    <t>https://ojs.boulibrary.com/index.php/JAIGS/article/view/102</t>
  </si>
  <si>
    <t>https://scholar.google.com/scholar?cites=6896588920581145049&amp;as_sdt=2005&amp;sciodt=2007&amp;hl=en</t>
  </si>
  <si>
    <t>FNU Jimmy Page 1 © The Author(s) 2024. Open Access This article is licensed u sharing, adaptation, distribution and reproduction in any medi source, provide a link to the Creative …</t>
  </si>
  <si>
    <t>https://ojs.boulibrary.com/index.php/JAIGS/article/download/102/69</t>
  </si>
  <si>
    <t>https://scholar.google.com/scholar?q=related:2UEiZRWbtV8J:scholar.google.com/&amp;scioq=artificial+intelligence+accounting+finance&amp;hl=en&amp;as_sdt=2007&amp;as_ylo=2021&amp;as_yhi=2024</t>
  </si>
  <si>
    <t>H Rehan</t>
  </si>
  <si>
    <t>Revolutionizing America's Cloud Computing the Pivotal Role of AI in Driving Innovation and Security</t>
  </si>
  <si>
    <t>… of Artificial Intelligence General science (JAIGS) ISSN …</t>
  </si>
  <si>
    <t>https://ojs.boulibrary.com/index.php/JAIGS/article/view/110</t>
  </si>
  <si>
    <t>https://scholar.google.com/scholar?cites=788963581344596500&amp;as_sdt=2005&amp;sciodt=2007&amp;hl=en</t>
  </si>
  <si>
    <t>… Furthermore, the integration of artificial intelligence (AI) and machine learning within cloud frameworks is poised to unlock new avenues of innovation and optimization, propelling digital …</t>
  </si>
  <si>
    <t>https://ojs.boulibrary.com/index.php/JAIGS/article/download/110/78</t>
  </si>
  <si>
    <t>https://scholar.google.com/scholar?q=related:FMLDdjL28goJ:scholar.google.com/&amp;scioq=artificial+intelligence+accounting+finance&amp;hl=en&amp;as_sdt=2007&amp;as_ylo=2021&amp;as_yhi=2024</t>
  </si>
  <si>
    <t>TE Edunjobi</t>
  </si>
  <si>
    <t>Sustainable supply chain financing models: Integrating banking for enhanced sustainability</t>
  </si>
  <si>
    <t>International Journal for Multidisciplinary …</t>
  </si>
  <si>
    <t>orionjournals.com</t>
  </si>
  <si>
    <t>https://orionjournals.com/ijmru/sites/default/files/IJMRU-2024-0030.pdf</t>
  </si>
  <si>
    <t>https://scholar.google.com/scholar?cites=2216801902137832375&amp;as_sdt=2005&amp;sciodt=2007&amp;hl=en</t>
  </si>
  <si>
    <t>… ), triple bottom line accounting, and life cycle assessment … as blockchain, artificial intelligence, and machine learning to … and efficiency of sustainable finance initiatives. Collaboration and …</t>
  </si>
  <si>
    <t>https://scholar.google.com/scholar?q=related:t_NVupWpwx4J:scholar.google.com/&amp;scioq=artificial+intelligence+accounting+finance&amp;hl=en&amp;as_sdt=2007&amp;as_ylo=2021&amp;as_yhi=2024</t>
  </si>
  <si>
    <t>P Tong-On, S Siripipatthanakul…</t>
  </si>
  <si>
    <t>The implementation of business intelligence using data analytics and its effects towards on performance in the hotel industry in Thailand</t>
  </si>
  <si>
    <t>papers.ssrn.com</t>
  </si>
  <si>
    <t>https://papers.ssrn.com/sol3/papers.cfm?abstract_id=3944077</t>
  </si>
  <si>
    <t>https://scholar.google.com/scholar?cites=12246672604235171841&amp;as_sdt=2005&amp;sciodt=2007&amp;hl=en</t>
  </si>
  <si>
    <t>… an interest in artificial intelligence and believed that the rapid advancement of artificial intelligence in hotel … “In the accounting and finance department, we use the information in …</t>
  </si>
  <si>
    <t>https://ijbmcjournals.org/wp-content/uploads/2021/09/ijba-vol-1_2_9_2021.pdf</t>
  </si>
  <si>
    <t>https://scholar.google.com/scholar?q=related:AQjyD9nr9KkJ:scholar.google.com/&amp;scioq=artificial+intelligence+accounting+finance&amp;hl=en&amp;as_sdt=2007&amp;as_ylo=2021&amp;as_yhi=2024</t>
  </si>
  <si>
    <t>Using artificial intelligence (AI) to compose a musical score for a taekwondo tournament routine: A ChatGPT experiment</t>
  </si>
  <si>
    <t>Available at SSRN 4413423</t>
  </si>
  <si>
    <t>https://papers.ssrn.com/sol3/papers.cfm?abstract_id=4413423</t>
  </si>
  <si>
    <t>https://scholar.google.com/scholar?cites=2017231762380062702&amp;as_sdt=2005&amp;sciodt=2007&amp;hl=en</t>
  </si>
  <si>
    <t>… He drafted the accounting law for Armenia and Bosnia and reviewed the accounting law for Mozambique. He was in charge of assisting the Finance Ministries of Armenia and Bosnia …</t>
  </si>
  <si>
    <t>https://www.researchgate.net/profile/Robert-Mcgee-5/publication/369972417_Using_Artificial_Intelligence_AI_to_Compose_a_Musical_Score_for_a_Taekwondo_Tournament_Routine_A_ChatGPT_Experiment/links/643722b2ad9b6d17dc531725/Using-Artificial-Intelligence-AI-to-Compose-a-Musical-Score-for-a-Taekwondo-Tournament-Routine-A-ChatGPT-Experiment.pdf</t>
  </si>
  <si>
    <t>https://scholar.google.com/scholar?q=related:7n9Mopml_hsJ:scholar.google.com/&amp;scioq=artificial+intelligence+accounting+finance&amp;hl=en&amp;as_sdt=2007&amp;as_ylo=2021&amp;as_yhi=2024</t>
  </si>
  <si>
    <t>L Floridi, M Holweg, M Taddeo, J Amaya…</t>
  </si>
  <si>
    <t>CapAI-A procedure for conducting conformity assessment of AI systems in line with the EU artificial intelligence act</t>
  </si>
  <si>
    <t>Available at SSRN …</t>
  </si>
  <si>
    <t>https://papers.ssrn.com/sol3/papers.cfm?abstract_id=4064091</t>
  </si>
  <si>
    <t>https://scholar.google.com/scholar?cites=7614112639431122942&amp;as_sdt=2005&amp;sciodt=2007&amp;hl=en</t>
  </si>
  <si>
    <t>… The concept of auditing is widely established in financial accounting, software development and beyond. In this context, we refer to auditing as a structured process through which …</t>
  </si>
  <si>
    <t>https://scholar.google.com/scholar?q=related:_p8asRrDqmkJ:scholar.google.com/&amp;scioq=artificial+intelligence+accounting+finance&amp;hl=en&amp;as_sdt=2007&amp;as_ylo=2021&amp;as_yhi=2024</t>
  </si>
  <si>
    <t>Using Artificial Intelligence (AI) to Compose a Musical Score for a Tai Chi Tournament Routine: A ChatGPT Experiment</t>
  </si>
  <si>
    <t>Available at SSRN 4413424</t>
  </si>
  <si>
    <t>https://papers.ssrn.com/sol3/papers.cfm?abstract_id=4413424</t>
  </si>
  <si>
    <t>https://scholar.google.com/scholar?cites=1519259473630933382&amp;as_sdt=2005&amp;sciodt=2007&amp;hl=en</t>
  </si>
  <si>
    <t>https://www.researchgate.net/profile/Robert-Mcgee-5/publication/369972419_Using_Artificial_Intelligence_AI_to_Compose_a_Musical_Score_for_a_Tai_Chi_Tournament_Routine_A_ChatGPT_Experiment/links/6437232920f25554da299ae7/Using-Artificial-Intelligence-AI-to-Compose-a-Musical-Score-for-a-Tai-Chi-Tournament-Routine-A-ChatGPT-Experiment.pdf</t>
  </si>
  <si>
    <t>https://scholar.google.com/scholar?q=related:hjFrH3F-FRUJ:scholar.google.com/&amp;scioq=artificial+intelligence+accounting+finance&amp;hl=en&amp;as_sdt=2007&amp;as_ylo=2021&amp;as_yhi=2024</t>
  </si>
  <si>
    <t>H Alshurafat</t>
  </si>
  <si>
    <t>The usefulness and challenges of chatbots for accounting professionals: Application on ChatGPT</t>
  </si>
  <si>
    <t>Available at SSRN 4345921</t>
  </si>
  <si>
    <t>https://papers.ssrn.com/sol3/papers.cfm?abstract_id=4345921</t>
  </si>
  <si>
    <t>https://scholar.google.com/scholar?cites=13928017719649553635&amp;as_sdt=2005&amp;sciodt=2007&amp;hl=en</t>
  </si>
  <si>
    <t>… The increasing importance of artificial intelligence and automation in various industries … accounting tools and systems, providing a unified platform for accessing and analyzing financial …</t>
  </si>
  <si>
    <t>https://scholar.google.com/scholar?q=related:48wOfVJCSsEJ:scholar.google.com/&amp;scioq=artificial+intelligence+accounting+finance&amp;hl=en&amp;as_sdt=2007&amp;as_ylo=2021&amp;as_yhi=2024</t>
  </si>
  <si>
    <t>F Allen, X Gu, J Jagtiani</t>
  </si>
  <si>
    <t>A survey of fintech research and policy discussion</t>
  </si>
  <si>
    <t>Review of Corporate Finance</t>
  </si>
  <si>
    <t>https://papers.ssrn.com/sol3/papers.cfm?abstract_id=3622468</t>
  </si>
  <si>
    <t>https://scholar.google.com/scholar?cites=8662265311459497760&amp;as_sdt=2005&amp;sciodt=2007&amp;hl=en</t>
  </si>
  <si>
    <t>… , use of big data and artificial intelligence and machine learning, identity and fraud detection, … They estimate that people have on average 3.2 financial accounts per adult, and 81 percent …</t>
  </si>
  <si>
    <t>https://durham-repository.worktribe.com/preview/1244968/32756.pdf</t>
  </si>
  <si>
    <t>https://scholar.google.com/scholar?q=related:IFe792eMNngJ:scholar.google.com/&amp;scioq=artificial+intelligence+accounting+finance&amp;hl=en&amp;as_sdt=2007&amp;as_ylo=2021&amp;as_yhi=2024</t>
  </si>
  <si>
    <t>B Lou, L Wu</t>
  </si>
  <si>
    <t>AI on drugs: Can artificial intelligence accelerate drug development? Evidence from a large-scale examination of bio-pharma firms</t>
  </si>
  <si>
    <t>Evidence from a Large-scale Examination of Bio …</t>
  </si>
  <si>
    <t>https://papers.ssrn.com/sol3/papers.cfm?abstract_id=3524985</t>
  </si>
  <si>
    <t>https://scholar.google.com/scholar?cites=6069306195662279710&amp;as_sdt=2005&amp;sciodt=2007&amp;hl=en</t>
  </si>
  <si>
    <t>… Advances in artificial intelligence (AI) could potentially reduce the complexities and costs in drug discovery. Using a … We control for a firm’s financial ownership structure to account for …</t>
  </si>
  <si>
    <t>https://cip2.gmu.edu/wp-content/uploads/sites/31/2021/10/AI-on-Drugs-Can-Artificial-Intelligence-Accelerate-Drug-Development-Evidence-from-a-Large-scale-Examination-of-Bio-pharma-Firms.pdf</t>
  </si>
  <si>
    <t>https://scholar.google.com/scholar?q=related:HhSHEdSBOlQJ:scholar.google.com/&amp;scioq=artificial+intelligence+accounting+finance&amp;hl=en&amp;as_sdt=2007&amp;as_ylo=2021&amp;as_yhi=2024</t>
  </si>
  <si>
    <t>B Dash, P Sharma</t>
  </si>
  <si>
    <t>Role of artificial intelligence in smart cities for information gathering and dissemination (a review)</t>
  </si>
  <si>
    <t>Academic Journal of Research and Scientific …</t>
  </si>
  <si>
    <t>https://papers.ssrn.com/sol3/papers.cfm?abstract_id=4335352</t>
  </si>
  <si>
    <t>https://scholar.google.com/scholar?cites=9022057225000103033&amp;as_sdt=2005&amp;sciodt=2007&amp;hl=en</t>
  </si>
  <si>
    <t>… Artificial Intelligence in smart cities. Therefore, this research paper attempts to give insights into Artificial Intelligence's role in smart cities for intelligence … cities while accounting for their …</t>
  </si>
  <si>
    <t>https://www.researchgate.net/profile/Bibhu-Dash-5/publication/361796537_Role_of_Artificial_Intelligence_in_Smart_Cities_for_Information_Gathering_and_Dissemination_-_A_Review/links/62c5a37590397461ef9080b9/Role-of-Artificial-Intelligence-in-Smart-Cities-for-Information-Gathering-and-Dissemination-A-Review.pdf</t>
  </si>
  <si>
    <t>https://scholar.google.com/scholar?q=related:eaxgxz7JNH0J:scholar.google.com/&amp;scioq=artificial+intelligence+accounting+finance&amp;hl=en&amp;as_sdt=2007&amp;as_ylo=2021&amp;as_yhi=2024</t>
  </si>
  <si>
    <t>S Ahmadi</t>
  </si>
  <si>
    <t>Open AI and its Impact on Fraud Detection in Financial Industry</t>
  </si>
  <si>
    <t>… on Fraud Detection in Financial Industry. Journal of …</t>
  </si>
  <si>
    <t>https://papers.ssrn.com/sol3/papers.cfm?abstract_id=4684331</t>
  </si>
  <si>
    <t>https://scholar.google.com/scholar?cites=13648991071155287317&amp;as_sdt=2005&amp;sciodt=2007&amp;hl=en</t>
  </si>
  <si>
    <t>… s partnership with Mastercard will give the financial intelligence required to discover fraudulent accounts and deter any payments linked to such accounts. Results generated from banks …</t>
  </si>
  <si>
    <t>https://hal.science/hal-04456232/document</t>
  </si>
  <si>
    <t>https://scholar.google.com/scholar?q=related:FXWwUhD1ar0J:scholar.google.com/&amp;scioq=artificial+intelligence+accounting+finance&amp;hl=en&amp;as_sdt=2007&amp;as_ylo=2021&amp;as_yhi=2024</t>
  </si>
  <si>
    <t>T Ziegler, R Shneor, K Wenzlaff, B Wang…</t>
  </si>
  <si>
    <t>The global alternative finance market benchmarking report</t>
  </si>
  <si>
    <t>https://papers.ssrn.com/sol3/papers.cfm?abstract_id=3771509</t>
  </si>
  <si>
    <t>https://scholar.google.com/scholar?cites=17398762256454904505&amp;as_sdt=2005&amp;sciodt=2007&amp;hl=en</t>
  </si>
  <si>
    <t>… China still accounts for most of the alternative finance activity in … it success to artificial intelligence and machine learning that is … parameters from previous methods in traditional finance. …</t>
  </si>
  <si>
    <t>https://scholar.google.com/scholar?q=related:uep38xbSdPEJ:scholar.google.com/&amp;scioq=artificial+intelligence+accounting+finance&amp;hl=en&amp;as_sdt=2007&amp;as_ylo=2021&amp;as_yhi=2024</t>
  </si>
  <si>
    <t>Is ESG a Bad Idea? The ChatGPT Response</t>
  </si>
  <si>
    <t>The Chatgpt Response (April 8, 2023)</t>
  </si>
  <si>
    <t>https://papers.ssrn.com/sol3/papers.cfm?abstract_id=4413431</t>
  </si>
  <si>
    <t>https://scholar.google.com/scholar?cites=2300391860552170014&amp;as_sdt=2005&amp;sciodt=2007&amp;hl=en</t>
  </si>
  <si>
    <t>… that examines the capabilities of ChatGPT, an artificial intelligence (AI) chatbot. Other studies … the accounting law for Mozambique. He was in charge of assisting the Finance Ministries of …</t>
  </si>
  <si>
    <t>https://www.researchgate.net/profile/Robert-Mcgee-5/publication/369972257_Is_ESG_a_Bad_Idea_The_ChatGPT_Response/links/6437249e4e83cd0e2fab3d9a/Is-ESG-a-Bad-Idea-The-ChatGPT-Response.pdf</t>
  </si>
  <si>
    <t>https://scholar.google.com/scholar?q=related:HnppjDWi7B8J:scholar.google.com/&amp;scioq=artificial+intelligence+accounting+finance&amp;hl=en&amp;as_sdt=2007&amp;as_ylo=2021&amp;as_yhi=2024</t>
  </si>
  <si>
    <t>DK Kirtania, SK Patra</t>
  </si>
  <si>
    <t>Openai chatgpt generated content and similarity index: a study of selected terms from the library &amp;information science (lis)</t>
  </si>
  <si>
    <t>Annals of Library and Information …</t>
  </si>
  <si>
    <t>pdfs.semanticscholar.org</t>
  </si>
  <si>
    <t>https://pdfs.semanticscholar.org/c32f/34dfee7b993c800526339a7b21a8565f0a68.pdf</t>
  </si>
  <si>
    <t>https://scholar.google.com/scholar?cites=9372726558832173835&amp;as_sdt=2005&amp;sciodt=2007&amp;hl=en</t>
  </si>
  <si>
    <t>… Whether a proponent or opponent of this tool, no one can deny the fact that this new Artificial Intelligence (AI) tool will revolutionize every aspect of human being. In this context, the …</t>
  </si>
  <si>
    <t>https://scholar.google.com/scholar?q=related:C6MPfCWdEoIJ:scholar.google.com/&amp;scioq=artificial+intelligence+accounting+finance&amp;hl=en&amp;as_sdt=2007&amp;as_ylo=2021&amp;as_yhi=2024</t>
  </si>
  <si>
    <t>MMM Megdad, SS Abu-Naser, BS Abu-Nasser</t>
  </si>
  <si>
    <t>Fraudulent financial transactions detection using machine learning</t>
  </si>
  <si>
    <t>philpapers.org</t>
  </si>
  <si>
    <t>https://philpapers.org/rec/MEGFFT-2</t>
  </si>
  <si>
    <t>https://scholar.google.com/scholar?cites=10699313314881847474&amp;as_sdt=2005&amp;sciodt=2007&amp;hl=en</t>
  </si>
  <si>
    <t>… Deep learning is a subset of machine learning in artificial intelligence that has networks capable of learning unsupervised from data that is unstructured or unlabeled[31-40]. Deep …</t>
  </si>
  <si>
    <t>https://philpapers.org/archive/MEGFFT-2.pdf</t>
  </si>
  <si>
    <t>https://scholar.google.com/scholar?q=related:ssAjwsWYe5QJ:scholar.google.com/&amp;scioq=artificial+intelligence+accounting+finance&amp;hl=en&amp;as_sdt=2007&amp;as_ylo=2021&amp;as_yhi=2024</t>
  </si>
  <si>
    <t>JW Lee, MA Maria-Solano, TNL Vu…</t>
  </si>
  <si>
    <t>Big data and artificial intelligence (AI) methodologies for computer-aided drug design (CADD)</t>
  </si>
  <si>
    <t>Biochemical Society …</t>
  </si>
  <si>
    <t>portlandpress.com</t>
  </si>
  <si>
    <t>https://portlandpress.com/biochemsoctrans/article-abstract/50/1/241/230699</t>
  </si>
  <si>
    <t>https://scholar.google.com/scholar?cites=5239645163062565126&amp;as_sdt=2005&amp;sciodt=2007&amp;hl=en</t>
  </si>
  <si>
    <t>… There have been numerous advances in the development of computational and statistical methods and applications of big data and artificial intelligence (AI) techniques for computer-…</t>
  </si>
  <si>
    <t>https://portlandpress.com/biochemsoctrans/article/50/1/241/230699</t>
  </si>
  <si>
    <t>https://scholar.google.com/scholar?q=related:Bhlw1YP1tkgJ:scholar.google.com/&amp;scioq=artificial+intelligence+accounting+finance&amp;hl=en&amp;as_sdt=2007&amp;as_ylo=2021&amp;as_yhi=2024</t>
  </si>
  <si>
    <t>C Agarwal, H Lakkaraju…</t>
  </si>
  <si>
    <t>Towards a unified framework for fair and stable graph representation learning</t>
  </si>
  <si>
    <t>proceedings.mlr.press</t>
  </si>
  <si>
    <t>https://proceedings.mlr.press/v161/agarwal21b</t>
  </si>
  <si>
    <t>https://scholar.google.com/scholar?cites=12725550151796970032&amp;as_sdt=2005&amp;sciodt=2007&amp;hl=en</t>
  </si>
  <si>
    <t>… We introduce a novel objective function that simultaneously accounts for fairness and stability … defendant should be released on bail) and financial lending (if an individual should be …</t>
  </si>
  <si>
    <t>https://proceedings.mlr.press/v161/agarwal21b/agarwal21b.pdf</t>
  </si>
  <si>
    <t>https://scholar.google.com/scholar?q=related:MNJGsXA8mrAJ:scholar.google.com/&amp;scioq=artificial+intelligence+accounting+finance&amp;hl=en&amp;as_sdt=2007&amp;as_ylo=2021&amp;as_yhi=2024</t>
  </si>
  <si>
    <t>A Subbaswamy, R Adams…</t>
  </si>
  <si>
    <t>Evaluating model robustness and stability to dataset shift</t>
  </si>
  <si>
    <t>… on artificial intelligence …</t>
  </si>
  <si>
    <t>https://proceedings.mlr.press/v130/subbaswamy21a.html</t>
  </si>
  <si>
    <t>https://scholar.google.com/scholar?cites=12585758249561967329&amp;as_sdt=2005&amp;sciodt=2007&amp;hl=en</t>
  </si>
  <si>
    <t>… be used to analyze stability and accounts for realistic shifts that could not … machine learning systems are adopted in high impact industries such as healthcare, transportation, and finance…</t>
  </si>
  <si>
    <t>http://proceedings.mlr.press/v130/subbaswamy21a/subbaswamy21a.pdf</t>
  </si>
  <si>
    <t>https://scholar.google.com/scholar?q=related:4UoVHnKYqa4J:scholar.google.com/&amp;scioq=artificial+intelligence+accounting+finance&amp;hl=en&amp;as_sdt=2007&amp;as_ylo=2021&amp;as_yhi=2024</t>
  </si>
  <si>
    <t>KM Bakarich, PE O'Brien</t>
  </si>
  <si>
    <t>The robots are coming… but aren't here yet: The use of artificial intelligence technologies in the public accounting profession</t>
  </si>
  <si>
    <t>… Technologies in Accounting</t>
  </si>
  <si>
    <t>publications.aaahq.org</t>
  </si>
  <si>
    <t>https://publications.aaahq.org/jeta/article-abstract/18/1/27/9331</t>
  </si>
  <si>
    <t>https://scholar.google.com/scholar?cites=18140766866348566863&amp;as_sdt=2005&amp;sciodt=2007&amp;hl=en</t>
  </si>
  <si>
    <t>… The researchers sent the survey to 172 individuals working in the public accounting profession. Completion of the survey was done voluntarily and no financial incentives or otherwise …</t>
  </si>
  <si>
    <t>https://scholar.google.com/scholar?q=related:T-nh3VnzwPsJ:scholar.google.com/&amp;scioq=artificial+intelligence+accounting+finance&amp;hl=en&amp;as_sdt=2007&amp;as_ylo=2021&amp;as_yhi=2024</t>
  </si>
  <si>
    <t>VJ Richardson, MW Watson</t>
  </si>
  <si>
    <t>Act or be acted upon: Revolutionizing accounting curriculums with data analytics</t>
  </si>
  <si>
    <t>Accounting Horizons</t>
  </si>
  <si>
    <t>https://publications.aaahq.org/accounting-horizons/article-abstract/35/2/129/2492</t>
  </si>
  <si>
    <t>https://scholar.google.com/scholar?cites=2668415921165848665&amp;as_sdt=2005&amp;sciodt=2007&amp;hl=en</t>
  </si>
  <si>
    <t>… seeing is that [artificial intelligence] is being aggressively deployed by ... accounting firms ... and … surge in non-accounting graduates performing the accounting/finance functions (AICPA …</t>
  </si>
  <si>
    <t>https://scholar.google.com/scholar?q=related:WVAWdiQeCCUJ:scholar.google.com/&amp;scioq=artificial+intelligence+accounting+finance&amp;hl=en&amp;as_sdt=2007&amp;as_ylo=2021&amp;as_yhi=2024</t>
  </si>
  <si>
    <t>J Kokina, R Gilleran, S Blanchette…</t>
  </si>
  <si>
    <t>Accountant as digital innovator: Roles and competencies in the age of automation</t>
  </si>
  <si>
    <t>Accounting …</t>
  </si>
  <si>
    <t>https://publications.aaahq.org/accounting-horizons/article-abstract/35/1/153/2477</t>
  </si>
  <si>
    <t>https://scholar.google.com/scholar?cites=3306573526150791467&amp;as_sdt=2005&amp;sciodt=2007&amp;hl=en</t>
  </si>
  <si>
    <t>… the work of accounting and finance professionals, to identify the roles accountants play in … Over time, bots will become smarter as RPA software vendors embed artificial intelligence or …</t>
  </si>
  <si>
    <t>https://scholar.google.com/scholar?q=related:K8HtYRpP4y0J:scholar.google.com/&amp;scioq=artificial+intelligence+accounting+finance&amp;hl=en&amp;as_sdt=2007&amp;as_ylo=2021&amp;as_yhi=2024</t>
  </si>
  <si>
    <t>DA Wood, MP Achhpilia, MT Adams…</t>
  </si>
  <si>
    <t>The ChatGPT artificial intelligence chatbot: How well does it answer accounting assessment questions?</t>
  </si>
  <si>
    <t>… in Accounting …</t>
  </si>
  <si>
    <t>https://publications.aaahq.org/iae/article/38/4/81/10903</t>
  </si>
  <si>
    <t>https://scholar.google.com/scholar?cites=26885371079596804&amp;as_sdt=2005&amp;sciodt=2007&amp;hl=en</t>
  </si>
  <si>
    <t>… for 28,085 questions from accounting assessments and … accounting topics, class levels, open/closed assessments, and test bank questions. We also discuss implications for accounting …</t>
  </si>
  <si>
    <t>https://pdxscholar.library.pdx.edu/cgi/viewcontent.cgi?article=1328&amp;context=busadmin_fac</t>
  </si>
  <si>
    <t>https://scholar.google.com/scholar?q=related:BJvaQBqEXwAJ:scholar.google.com/&amp;scioq=artificial+intelligence+accounting+finance&amp;hl=en&amp;as_sdt=2007&amp;as_ylo=2021&amp;as_yhi=2024</t>
  </si>
  <si>
    <t>D Appelbaum, DS Showalter, T Sun…</t>
  </si>
  <si>
    <t>A framework for auditor data literacy: A normative position</t>
  </si>
  <si>
    <t>https://publications.aaahq.org/accounting-horizons/article-abstract/35/2/5/2488</t>
  </si>
  <si>
    <t>https://scholar.google.com/scholar?cites=16380210130963633498&amp;as_sdt=2005&amp;sciodt=2007&amp;hl=en</t>
  </si>
  <si>
    <t>… financial reporting framework. If an emerging technology is being used to meet financial … Research ideas for artificial intelligence in auditing: The formalization of audit and workforce …</t>
  </si>
  <si>
    <t>https://scholar.google.com/scholar?q=related:WpVX-lMyUuMJ:scholar.google.com/&amp;scioq=artificial+intelligence+accounting+finance&amp;hl=en&amp;as_sdt=2007&amp;as_ylo=2021&amp;as_yhi=2024</t>
  </si>
  <si>
    <t>B Coleman, K Merkley, J Pacelli</t>
  </si>
  <si>
    <t>Human versus machine: A comparison of robo-analyst and traditional research analyst investment recommendations</t>
  </si>
  <si>
    <t>The Accounting Review</t>
  </si>
  <si>
    <t>https://publications.aaahq.org/accounting-review/article-abstract/97/5/221/343</t>
  </si>
  <si>
    <t>https://scholar.google.com/scholar?cites=11847469438727449366&amp;as_sdt=2005&amp;sciodt=2007&amp;hl=en</t>
  </si>
  <si>
    <t>… FinTech, which integrates financial, economic, and corporate … , machine learning, and artificial intelligence technologies. … experience in ‘‘computer science and artificial intelligence.’’ …</t>
  </si>
  <si>
    <t>https://cfanorthcarolina.org/wp-content/uploads/2021/10/Human-Versus-Machine-A-Comparison-of-Robo-Analyst-and-Traditional-Research-Analyst-Investment-Recommendations-April-2021.pdf</t>
  </si>
  <si>
    <t>https://scholar.google.com/scholar?q=related:FmulFq-qaqQJ:scholar.google.com/&amp;scioq=artificial+intelligence+accounting+finance&amp;hl=en&amp;as_sdt=2007&amp;as_ylo=2021&amp;as_yhi=2024</t>
  </si>
  <si>
    <t>TC Stratopoulos, VX Wang, H Ye</t>
  </si>
  <si>
    <t>Use of corporate disclosures to identify the stage of blockchain adoption</t>
  </si>
  <si>
    <t>https://publications.aaahq.org/accounting-horizons/article-abstract/36/1/197/2533</t>
  </si>
  <si>
    <t>https://scholar.google.com/scholar?cites=18382455271811982934&amp;as_sdt=2005&amp;sciodt=2007&amp;hl=en</t>
  </si>
  <si>
    <t>… While corporate disclosures have been studied extensively in accounting and finance literature, the … An artificial intelligence and blockchain powered social network and e-commerce …</t>
  </si>
  <si>
    <t>https://scholar.google.com/scholar?q=related:Vibc36yZG_8J:scholar.google.com/&amp;scioq=artificial+intelligence+accounting+finance&amp;hl=en&amp;as_sdt=2007&amp;as_ylo=2021&amp;as_yhi=2024</t>
  </si>
  <si>
    <t>F Ren, X Ding, M Zheng, M Korzinkin, X Cai, W Zhu…</t>
  </si>
  <si>
    <t>AlphaFold accelerates artificial intelligence powered drug discovery: efficient discovery of a novel CDK20 small molecule inhibitor</t>
  </si>
  <si>
    <t>pubs.rsc.org</t>
  </si>
  <si>
    <t>https://pubs.rsc.org/en/content/articlehtml/2023/sc/d2sc05709c</t>
  </si>
  <si>
    <t>https://scholar.google.com/scholar?cites=9745918429168431133&amp;as_sdt=2005&amp;sciodt=2007&amp;hl=en</t>
  </si>
  <si>
    <t>… The application of artificial intelligence (AI) has been considered a revolutionary change in drug discovery and development. In 2020, the AlphaFold computer program predicted protein …</t>
  </si>
  <si>
    <t>https://scholar.google.com/scholar?q=related:HXCE3Cx1QIcJ:scholar.google.com/&amp;scioq=artificial+intelligence+accounting+finance&amp;hl=en&amp;as_sdt=2007&amp;as_ylo=2021&amp;as_yhi=2024</t>
  </si>
  <si>
    <t>FI Saldívar-González, VD Aldas-Bulos…</t>
  </si>
  <si>
    <t>Natural product drug discovery in the artificial intelligence era</t>
  </si>
  <si>
    <t>https://pubs.rsc.org/en/content/articlehtml/2022/sc/d1sc04471k</t>
  </si>
  <si>
    <t>https://scholar.google.com/scholar?cites=2320013313274331029&amp;as_sdt=2005&amp;sciodt=2007&amp;hl=en</t>
  </si>
  <si>
    <t>… the use of artificial intelligence (AI) in many sectors and research areas. The last decades have introduced natural language processing and machine learning algorithms, two subfields …</t>
  </si>
  <si>
    <t>https://scholar.google.com/scholar?q=related:lb_kA9FXMiAJ:scholar.google.com/&amp;scioq=artificial+intelligence+accounting+finance&amp;hl=en&amp;as_sdt=2007&amp;as_ylo=2021&amp;as_yhi=2024</t>
  </si>
  <si>
    <t>RY Kim, JL Oke, LC Pickup, RF Munden, TL Dotson…</t>
  </si>
  <si>
    <t>Artificial intelligence tool for assessment of indeterminate pulmonary nodules detected with CT</t>
  </si>
  <si>
    <t>Radiology</t>
  </si>
  <si>
    <t>pubs.rsna.org</t>
  </si>
  <si>
    <t>https://pubs.rsna.org/doi/abs/10.1148/radiol.212182</t>
  </si>
  <si>
    <t>https://scholar.google.com/scholar?cites=11922890860122052114&amp;as_sdt=2005&amp;sciodt=2007&amp;hl=en</t>
  </si>
  <si>
    <t>10.1148/radiol.212182</t>
  </si>
  <si>
    <t>… The remaining authors have no financial relationships with Optellum. … In conclusion, our study found that an artificial intelligence–based computer-aided diagnosis (CAD) tool improved …</t>
  </si>
  <si>
    <t>https://pubs.rsna.org/doi/pdf/10.1148/radiol.212182</t>
  </si>
  <si>
    <t>https://scholar.google.com/scholar?q=related:EpZTLRGedqUJ:scholar.google.com/&amp;scioq=artificial+intelligence+accounting+finance&amp;hl=en&amp;as_sdt=2007&amp;as_ylo=2021&amp;as_yhi=2024</t>
  </si>
  <si>
    <t>T Hendershott, X Zhang, JL Zhao…</t>
  </si>
  <si>
    <t>FinTech as a game changer: Overview of research frontiers</t>
  </si>
  <si>
    <t>Information Systems …</t>
  </si>
  <si>
    <t>pubsonline.informs.org</t>
  </si>
  <si>
    <t>https://pubsonline.informs.org/doi/abs/10.1287/isre.2021.0997</t>
  </si>
  <si>
    <t>https://scholar.google.com/scholar?cites=6887310966361260481&amp;as_sdt=2005&amp;sciodt=2007&amp;hl=en</t>
  </si>
  <si>
    <t>10.1287/isre.2021.0997</t>
  </si>
  <si>
    <t>… , artificial intelligence, and blockchain in finance. And then we introduce the articles appearing in this special section. We hope that our discussions of potential research directions and …</t>
  </si>
  <si>
    <t>https://pubsonline.informs.org/doi/pdf/10.1287/isre.2021.0997?download=true</t>
  </si>
  <si>
    <t>https://scholar.google.com/scholar?q=related:wYGdV9WklF8J:scholar.google.com/&amp;scioq=artificial+intelligence+accounting+finance&amp;hl=en&amp;as_sdt=2007&amp;as_ylo=2021&amp;as_yhi=2024</t>
  </si>
  <si>
    <t>J Senoner, T Netland, S Feuerriegel</t>
  </si>
  <si>
    <t>Using explainable artificial intelligence to improve process quality: Evidence from semiconductor manufacturing</t>
  </si>
  <si>
    <t>Management Science</t>
  </si>
  <si>
    <t>https://pubsonline.informs.org/doi/abs/10.1287/mnsc.2021.4190</t>
  </si>
  <si>
    <t>https://scholar.google.com/scholar?cites=4927948283758739234&amp;as_sdt=2005&amp;sciodt=2007&amp;hl=en</t>
  </si>
  <si>
    <t>10.1287/mnsc.2021.4190</t>
  </si>
  <si>
    <t>… We address this challenge by adapting explainable artificial intelligence to the context of … We demonstrate the operational value of explainable artificial intelligence by showing that …</t>
  </si>
  <si>
    <t>https://pubsonline.informs.org/doi/pdf/10.1287/mnsc.2021.4190</t>
  </si>
  <si>
    <t>https://scholar.google.com/scholar?q=related:In_vzNqWY0QJ:scholar.google.com/&amp;scioq=artificial+intelligence+accounting+finance&amp;hl=en&amp;as_sdt=2007&amp;as_ylo=2021&amp;as_yhi=2024</t>
  </si>
  <si>
    <t>S Rajgopal</t>
  </si>
  <si>
    <t>Integrating practice into accounting research</t>
  </si>
  <si>
    <t>https://pubsonline.informs.org/doi/abs/10.1287/mnsc.2020.3590</t>
  </si>
  <si>
    <t>https://scholar.google.com/scholar?cites=3347891095341117007&amp;as_sdt=2005&amp;sciodt=2007&amp;hl=en</t>
  </si>
  <si>
    <t>10.1287/mnsc.2020.3590</t>
  </si>
  <si>
    <t>… are overflowing with high-quality finance talent or engineers who are adept at data science and even artificial intelligence. However, few of these finance and data science professionals …</t>
  </si>
  <si>
    <t>https://care-mendoza.nd.edu/assets/319874/shiva_ms_paper_on_theory_meets_practice_sr_may2.pdf</t>
  </si>
  <si>
    <t>https://scholar.google.com/scholar?q=related:Ty6AnDYZdi4J:scholar.google.com/&amp;scioq=artificial+intelligence+accounting+finance&amp;hl=en&amp;as_sdt=2007&amp;as_ylo=2021&amp;as_yhi=2024</t>
  </si>
  <si>
    <t>R Frankel, J Jennings, J Lee</t>
  </si>
  <si>
    <t>Disclosure sentiment: Machine learning vs. dictionary methods</t>
  </si>
  <si>
    <t>https://pubsonline.informs.org/doi/abs/10.1287/mnsc.2021.4156</t>
  </si>
  <si>
    <t>https://scholar.google.com/scholar?cites=2508402699517861196&amp;as_sdt=2005&amp;sciodt=2007&amp;hl=en</t>
  </si>
  <si>
    <t>10.1287/mnsc.2021.4156</t>
  </si>
  <si>
    <t>… We compare the ability of dictionary-based and machine-learning … Finance 66(1):35–65.], we use returns to assess sentiment. We find that measures based on machine learning …</t>
  </si>
  <si>
    <t>https://scholar.google.com/scholar?q=related:TJ1kEveizyIJ:scholar.google.com/&amp;scioq=artificial+intelligence+accounting+finance&amp;hl=en&amp;as_sdt=2007&amp;as_ylo=2021&amp;as_yhi=2024</t>
  </si>
  <si>
    <t>R Ge, Z Zheng, X Tian, L Liao</t>
  </si>
  <si>
    <t>Human–robot interaction: When investors adjust the usage of robo-advisors in peer-to-peer lending</t>
  </si>
  <si>
    <t>https://pubsonline.informs.org/doi/abs/10.1287/isre.2021.1009</t>
  </si>
  <si>
    <t>https://scholar.google.com/scholar?cites=17827179198789104547&amp;as_sdt=2005&amp;sciodt=2007&amp;hl=en</t>
  </si>
  <si>
    <t>10.1287/isre.2021.1009</t>
  </si>
  <si>
    <t>… We study the human–robot interaction of financial-advising … accounts, such as 401(k), IRA, trust, and 529 plan accounts. The … , use case for human–artificial intelligence (AI) symbiosis, …</t>
  </si>
  <si>
    <t>http://georgewx.com/IBA8007/10.26/humanRobot.pdf</t>
  </si>
  <si>
    <t>https://scholar.google.com/scholar?q=related:o7MOYwfdZvcJ:scholar.google.com/&amp;scioq=artificial+intelligence+accounting+finance&amp;hl=en&amp;as_sdt=2007&amp;as_ylo=2021&amp;as_yhi=2024</t>
  </si>
  <si>
    <t>AS George, ASH George</t>
  </si>
  <si>
    <t>A review of ChatGPT AI's impact on several business sectors</t>
  </si>
  <si>
    <t>Partners Universal International Innovation …</t>
  </si>
  <si>
    <t>puiij.com</t>
  </si>
  <si>
    <t>https://puiij.com/index.php/research/article/view/11</t>
  </si>
  <si>
    <t>https://scholar.google.com/scholar?cites=17329967072713124168&amp;as_sdt=2005&amp;sciodt=2007&amp;hl=en</t>
  </si>
  <si>
    <t>… recent developments in the field of artificial intelligence (AI). AI … can acquire financial literacy and make informed financial … customers to interact with their accounts without having to go to …</t>
  </si>
  <si>
    <t>https://puiij.com/index.php/research/article/download/11/5</t>
  </si>
  <si>
    <t>https://scholar.google.com/scholar?q=related:SClICjxpgPAJ:scholar.google.com/&amp;scioq=artificial+intelligence+accounting+finance&amp;hl=en&amp;as_sdt=2007&amp;as_ylo=2021&amp;as_yhi=2024</t>
  </si>
  <si>
    <t>A Husnain, HK Hussain, HM Shahroz…</t>
  </si>
  <si>
    <t>Advancements in Health through Artificial Intelligence and Machine Learning: A Focus on Brain Health</t>
  </si>
  <si>
    <t>Revista Espanola de …</t>
  </si>
  <si>
    <t>redc.revistas-csic.com</t>
  </si>
  <si>
    <t>https://redc.revistas-csic.com/index.php/Jorunal/article/view/195</t>
  </si>
  <si>
    <t>https://scholar.google.com/scholar?cites=12604244162950376413&amp;as_sdt=2005&amp;sciodt=2007&amp;hl=en</t>
  </si>
  <si>
    <t>… The results of this systematic review underscore the significant impact of Artificial Intelligence (AI) and Machine Learning (ML) technologies on various aspects of healthcare delivery, …</t>
  </si>
  <si>
    <t>https://redc.revistas-csic.com/index.php/Jorunal/article/download/195/162</t>
  </si>
  <si>
    <t>https://scholar.google.com/scholar?q=related:3avyOklF664J:scholar.google.com/&amp;scioq=artificial+intelligence+accounting+finance&amp;hl=en&amp;as_sdt=2007&amp;as_ylo=2021&amp;as_yhi=2024</t>
  </si>
  <si>
    <t>V Shah</t>
  </si>
  <si>
    <t>Machine Learning Algorithms for Cybersecurity: Detecting and Preventing Threats</t>
  </si>
  <si>
    <t>Revista Espanola de Documentacion Cientifica</t>
  </si>
  <si>
    <t>https://redc.revistas-csic.com/index.php/Jorunal/article/view/156</t>
  </si>
  <si>
    <t>https://scholar.google.com/scholar?cites=16174721620906296986&amp;as_sdt=2005&amp;sciodt=2007&amp;hl=en</t>
  </si>
  <si>
    <t>… finance and entertainment. Among the most transformative advancements in recent years is the advent of artificial intelligence (AI) and its subset, machine learning. … artificial intelligence (…</t>
  </si>
  <si>
    <t>https://redc.revistas-csic.com/index.php/Jorunal/article/download/156/125</t>
  </si>
  <si>
    <t>https://scholar.google.com/scholar?q=related:mkbz6p0neOAJ:scholar.google.com/&amp;scioq=artificial+intelligence+accounting+finance&amp;hl=en&amp;as_sdt=2007&amp;as_ylo=2021&amp;as_yhi=2024</t>
  </si>
  <si>
    <t>R Setiawan, LPL Cavaliere, K Koti, GA Ogunmola…</t>
  </si>
  <si>
    <t>The artificial intelligence and inventory effect on banking industrial performance</t>
  </si>
  <si>
    <t>repository.petra.ac.id</t>
  </si>
  <si>
    <t>https://repository.petra.ac.id/19669/</t>
  </si>
  <si>
    <t>https://scholar.google.com/scholar?cites=8580794321892252490&amp;as_sdt=2005&amp;sciodt=2007&amp;hl=en</t>
  </si>
  <si>
    <t>… , artificial intelligence and financial performance. The findings have also shown that the technical abilities of staff and managers influence the management of artificial intelligence in …</t>
  </si>
  <si>
    <t>https://repository.petra.ac.id/19669/2/Publikasi4_04045_7518.pdf</t>
  </si>
  <si>
    <t>https://scholar.google.com/scholar?q=related:SpsTB_kaFXcJ:scholar.google.com/&amp;scioq=artificial+intelligence+accounting+finance&amp;hl=en&amp;as_sdt=2007&amp;as_ylo=2021&amp;as_yhi=2024</t>
  </si>
  <si>
    <t>A Asatiani, P Malo, PR Nagbøl, E Penttinen…</t>
  </si>
  <si>
    <t>Sociotechnical envelopment of artificial intelligence: An approach to organizational deployment of inscrutable artificial intelligence systems</t>
  </si>
  <si>
    <t>research.aalto.fi</t>
  </si>
  <si>
    <t>https://research.aalto.fi/en/publications/sociotechnical-envelopment-of-artificial-intelligence-an-approach</t>
  </si>
  <si>
    <t>https://scholar.google.com/scholar?cites=11124448453708135431&amp;as_sdt=2005&amp;sciodt=2007&amp;hl=en</t>
  </si>
  <si>
    <t>The paper presents an approach for implementing inscrutable (ie, nonexplainable) artificial intelligence (AI) such as neural networks in an accountable and safe manner in …</t>
  </si>
  <si>
    <t>https://research.aalto.fi/files/76874116/Sociotechnical_Envelopment_of_AI.pdf</t>
  </si>
  <si>
    <t>https://scholar.google.com/scholar?q=related:B7xqxe36YZoJ:scholar.google.com/&amp;scioq=artificial+intelligence+accounting+finance&amp;hl=en&amp;as_sdt=2007&amp;as_ylo=2021&amp;as_yhi=2024</t>
  </si>
  <si>
    <t>A Bozkurt, X Junhong, S Lambert…</t>
  </si>
  <si>
    <t>Speculative futures on ChatGPT and generative artificial intelligence (AI): A collective reflection from the educational landscape</t>
  </si>
  <si>
    <t>Asian Journal of …</t>
  </si>
  <si>
    <t>researchers.cdu.edu.au</t>
  </si>
  <si>
    <t>https://researchers.cdu.edu.au/en/publications/speculative-futures-on-chatgpt-and-generative-artificial-intellig</t>
  </si>
  <si>
    <t>https://scholar.google.com/scholar?cites=8423088382527145902&amp;as_sdt=2005&amp;sciodt=2007&amp;hl=en</t>
  </si>
  <si>
    <t>… “Nobody phrases it this way, but I think that artificial intelligence is almost a humanities … human intelligence and human cognition.” — Sebastian Thrun Although artificial intelligence …</t>
  </si>
  <si>
    <t>https://researchers.cdu.edu.au/files/75445642/709_Article_Text_2770_4_10_20230313.pdf</t>
  </si>
  <si>
    <t>https://scholar.google.com/scholar?q=related:rgdAqEHS5HQJ:scholar.google.com/&amp;scioq=artificial+intelligence+accounting+finance&amp;hl=en&amp;as_sdt=2007&amp;as_ylo=2021&amp;as_yhi=2024</t>
  </si>
  <si>
    <t>J Jhurani</t>
  </si>
  <si>
    <t>Revolutionizing Enterprise Resource Planning: The Impact Of Artificial Intelligence On Efficiency And Decision-making For Corporate Strategies</t>
  </si>
  <si>
    <t>International Journal of Computer Engineering and …</t>
  </si>
  <si>
    <t>researchgate.net</t>
  </si>
  <si>
    <t>https://www.researchgate.net/profile/Jayesh-Jhurani/publication/379115757_Revolutionizing_Enterprise_Resource_Planning_The_Impact_of_Artificial_Intelligence_on_Efficiency_and_Decision-Making_for_Corporate_Strategies/links/65fba27da4857c7962656b7f/Revolutionizing-Enterprise-Resource-Planning-The-Impact-of-Artificial-Intelligence-on-Efficiency-and-Decision-Making-for-Corporate-Strategies.pdf</t>
  </si>
  <si>
    <t>https://scholar.google.com/scholar?cites=2902319749327235963&amp;as_sdt=2005&amp;sciodt=2007&amp;hl=en</t>
  </si>
  <si>
    <t>… , artificial intelligence is expected to expand significantly in the next years [1]. This research focuses on the use of Artificial Intelligence in … including finance, manufacturing, accounting, …</t>
  </si>
  <si>
    <t>https://scholar.google.com/scholar?q=related:eytAU28cRygJ:scholar.google.com/&amp;scioq=artificial+intelligence+accounting+finance&amp;hl=en&amp;as_sdt=2007&amp;as_ylo=2021&amp;as_yhi=2024</t>
  </si>
  <si>
    <t>S Hamal, Ö Senvar</t>
  </si>
  <si>
    <t>Comparing performances and effectiveness of machine learning classifiers in detecting financial accounting fraud for Turkish SMEs.</t>
  </si>
  <si>
    <t>Int. J. Comput. Intell. Syst.</t>
  </si>
  <si>
    <t>https://www.researchgate.net/profile/Serhan-Hamal/publication/349536576_Comparing_performances_and_effectiveness_of_machine_learning_classifiers_in_detecting_financial_accounting_fraud_for_Turkish_SMEs-NC_40_license_httpcreativecommonsorglicensesby-nc40/links/6037f1df299bf1cc26efa0b7/Comparing-performances-and-effectiveness-of-machine-learning-classifiers-in-detecting-financial-accounting-fraud-for-Turkish-SMEs-NC-40-license-http-creativecommonsorg-licenses-by-nc-40.pdf</t>
  </si>
  <si>
    <t>https://scholar.google.com/scholar?cites=12949533341234902541&amp;as_sdt=2005&amp;sciodt=2007&amp;hl=en</t>
  </si>
  <si>
    <t>… This study aims to explore the effectiveness of machine learning classifiers for financial accounting fraud detection. Our research methodology consists of two stages. First stage is data …</t>
  </si>
  <si>
    <t>https://scholar.google.com/scholar?q=related:DTZi2_b7tbMJ:scholar.google.com/&amp;scioq=artificial+intelligence+accounting+finance&amp;hl=en&amp;as_sdt=2007&amp;as_ylo=2021&amp;as_yhi=2024</t>
  </si>
  <si>
    <t>From Data Entry to Intelligence: Artificial Intelligence's Impact on Financial System Workflows</t>
  </si>
  <si>
    <t>International Journal on Orange Technologies</t>
  </si>
  <si>
    <t>https://www.researchgate.net/profile/Arjun-Reddy-Kunduru/publication/373278127_INTERNATIONAL_JOURNAL_ON_ORANGE_TECHNOLOGY_httpsjournalsresearchparksorgindexphpIJOT_e-_From_Data_Entry_to_Intelligence_Artificial_Intelligence's_Impact_on_Financial_System_Workflows/links/650ae03782f01628f0342b69/INTERNATIONAL-JOURNAL-ON-ORANGE-TECHNOLOGY-https-journalsresearchparksorg-indexphp-IJOT-e-From-Data-Entry-to-Intelligence-Artificial-Intelligences-Impact-on-Financial-System-Workflows.pdf</t>
  </si>
  <si>
    <t>https://scholar.google.com/scholar?cites=3314063884839465406&amp;as_sdt=2005&amp;sciodt=2007&amp;hl=en</t>
  </si>
  <si>
    <t>… financial workflows, including invoice processing, reporting, reconciliation, and payments. AI-based financial … patterns, and make predictions to streamline accounting processes [2]. This …</t>
  </si>
  <si>
    <t>https://scholar.google.com/scholar?q=related:vrHOaovr_S0J:scholar.google.com/&amp;scioq=artificial+intelligence+accounting+finance&amp;hl=en&amp;as_sdt=2007&amp;as_ylo=2021&amp;as_yhi=2024</t>
  </si>
  <si>
    <t>K Bhalerao, A Kumar, A Kumar…</t>
  </si>
  <si>
    <t>A study of barriers and benefits of artificial intelligence adoption in small and medium enterprise</t>
  </si>
  <si>
    <t>Academy of Marketing …</t>
  </si>
  <si>
    <t>https://www.researchgate.net/profile/Arya-Kumar/publication/360912025_A_STUDY_OF_BARRIERS_AND_BENEFITS_OF_ARTIFICIAL_INTELLIGENCE_ADOPTION_IN_SMALL_AND_MEDIUM_ENTERPRISE/links/6291e06f8d19206823e1b829/A-STUDY-OF-BARRIERS-AND-BENEFITS-OF-ARTIFICIAL-INTELLIGENCE-ADOPTION-IN-SMALL-AND-MEDIUM-ENTERPRISE.pdf</t>
  </si>
  <si>
    <t>https://scholar.google.com/scholar?cites=12961396536500627712&amp;as_sdt=2005&amp;sciodt=2007&amp;hl=en</t>
  </si>
  <si>
    <t>… The primary scope of artificial intelligence is trying to gain a strategic advantage in e… , accounting and finance, sales, marketing, etc. The fundamental aim of artificial intelligence is to …</t>
  </si>
  <si>
    <t>https://scholar.google.com/scholar?q=related:ACkZP3oh4LMJ:scholar.google.com/&amp;scioq=artificial+intelligence+accounting+finance&amp;hl=en&amp;as_sdt=2007&amp;as_ylo=2021&amp;as_yhi=2024</t>
  </si>
  <si>
    <t>D Kalla, F Samaah, S Kuraku…</t>
  </si>
  <si>
    <t>Phishing detection implementation using databricks and artificial Intelligence</t>
  </si>
  <si>
    <t>https://www.researchgate.net/profile/Dinesh-Kalla-3/publication/370865762_Phishing_Detection_Implementation_using_Databricks_and_Artificial_Intelligence/links/6466b2c8c9802f2f72e54161/Phishing-Detection-Implementation-using-Databricks-and-Artificial-Intelligence.pdf</t>
  </si>
  <si>
    <t>https://scholar.google.com/scholar?cites=2495915975216919817&amp;as_sdt=2005&amp;sciodt=2007&amp;hl=en</t>
  </si>
  <si>
    <t>… tricking people into disclosing personal or financial information by impersonating a legitimate … password for several accounts, exposing all of their accounts if the password is hacked [8]. …</t>
  </si>
  <si>
    <t>https://scholar.google.com/scholar?q=related:CfUGBFtGoyIJ:scholar.google.com/&amp;scioq=artificial+intelligence+accounting+finance&amp;hl=en&amp;as_sdt=2007&amp;as_ylo=2021&amp;as_yhi=2024</t>
  </si>
  <si>
    <t>E Igbinenikaro, OA Adewusi</t>
  </si>
  <si>
    <t>Policy recommendations for integrating artificial intelligence into global trade agreements</t>
  </si>
  <si>
    <t>International Journal of Engineering …</t>
  </si>
  <si>
    <t>https://www.researchgate.net/profile/Adefolake-Adewusi/publication/380905664_Policy_recommendations_for_integrating_artificial_intelligence_into_global_trade_agreements/links/665540990b0d2845745deeae/Policy-recommendations-for-integrating-artificial-intelligence-into-global-trade-agreements.pdf</t>
  </si>
  <si>
    <t>https://scholar.google.com/scholar?cites=18342558997423994162&amp;as_sdt=2005&amp;sciodt=2007&amp;hl=en</t>
  </si>
  <si>
    <t>… The integration of artificial intelligence (AI) into … finance and risk management practices by automating credit assessments, fraud detection, and compliance checks. Banks and financial …</t>
  </si>
  <si>
    <t>https://scholar.google.com/scholar?q=related:MjUaoTncjf4J:scholar.google.com/&amp;scioq=artificial+intelligence+accounting+finance&amp;hl=en&amp;as_sdt=2007&amp;as_ylo=2021&amp;as_yhi=2024</t>
  </si>
  <si>
    <t>JP Bharadiya</t>
  </si>
  <si>
    <t>Artificial intelligence and the future of web 3.0: Opportunities and challenges ahead</t>
  </si>
  <si>
    <t>American Journal of Computer Science and …</t>
  </si>
  <si>
    <t>https://www.researchgate.net/profile/Jasmin-Bharadiya-4/publication/371721924_Artificial_Intelligence_and_the_Future_of_Web_30_Opportunities_and_Challenges_Ahead/links/6491c17195bbbe0c6edd2b9d/Artificial-Intelligence-and-the-Future-of-Web-30-Opportunities-and-Challenges-Ahead.pdf?origin=journalDetail&amp;_tp=eyJwYWdlIjoiam91cm5hbERldGFpbCJ9</t>
  </si>
  <si>
    <t>https://scholar.google.com/scholar?cites=18083562733484239233&amp;as_sdt=2005&amp;sciodt=2007&amp;hl=en</t>
  </si>
  <si>
    <t>Artificial Intelligence (AI) has emerged as a key driver of innovation in the digital era, offering new possibilities for the development of Web 3.0. Web 3.0 represents the next evolution of …</t>
  </si>
  <si>
    <t>https://scholar.google.com/scholar?q=related:genRyn649foJ:scholar.google.com/&amp;scioq=artificial+intelligence+accounting+finance&amp;hl=en&amp;as_sdt=2007&amp;as_ylo=2021&amp;as_yhi=2024</t>
  </si>
  <si>
    <t>A Manoharan, M Sarker</t>
  </si>
  <si>
    <t>Revolutionizing Cybersecurity: Unleashing the Power of Artificial Intelligence and Machine Learning for Next-Generation Threat Detection</t>
  </si>
  <si>
    <t>DOI: https://www. doi. org/10.56726 …</t>
  </si>
  <si>
    <t>https://www.researchgate.net/profile/Mithun-Sarker-4/publication/379044498_Revolutionizing_Cybersecurity_Unleashing_the_Power_of_Artificial_Intelligence_and_Machine_Learning_for_Next-Generation_Threat_Detection/links/65f8525e1f0aec67e2a65bb9/Revolutionizing-Cybersecurity-Unleashing-the-Power-of-Artificial-Intelligence-and-Machine-Learning-for-Next-Generation-Threat-Detection.pdf</t>
  </si>
  <si>
    <t>https://scholar.google.com/scholar?cites=5885938588809854451&amp;as_sdt=2005&amp;sciodt=2007&amp;hl=en</t>
  </si>
  <si>
    <t>… privacy, securing businesses, preventing financial losses, and maintaining public security. A notable progress in the field of cybersecurity is the rise of Artificial Intelligence (AI) as a …</t>
  </si>
  <si>
    <t>https://scholar.google.com/scholar?q=related:833GI_YNr1EJ:scholar.google.com/&amp;scioq=artificial+intelligence+accounting+finance&amp;hl=en&amp;as_sdt=2007&amp;as_ylo=2021&amp;as_yhi=2024</t>
  </si>
  <si>
    <t>J Logeshwaran</t>
  </si>
  <si>
    <t>AICSA-an artificial intelligence cyber security algorithm for cooperative P2P file sharing in social networks</t>
  </si>
  <si>
    <t>… Journal on Data Science and Machine Learning</t>
  </si>
  <si>
    <t>https://www.researchgate.net/profile/Jaganathan-Logeshwaran/publication/363332596_AICSA_-_an_artificial_intelligence_cyber_security_algorithm_for_cooperative_P2P_file_sharing_in_social_networks/links/631810141ddd4470213f3695/AICSA-an-artificial-intelligence-cyber-security-algorithm-for-cooperative-P2P-file-sharing-in-social-networks.pdf</t>
  </si>
  <si>
    <t>https://scholar.google.com/scholar?cites=16624674941463744519&amp;as_sdt=2005&amp;sciodt=2007&amp;hl=en</t>
  </si>
  <si>
    <t>… Artificial Intelligence cyber security algorithm is proposed in this paper. Its special feature is that it works in Artificial Intelligence … for financial institutions as it exhibits better performance. …</t>
  </si>
  <si>
    <t>https://scholar.google.com/scholar?q=related:B9BIKMe1tuYJ:scholar.google.com/&amp;scioq=artificial+intelligence+accounting+finance&amp;hl=en&amp;as_sdt=2007&amp;as_ylo=2021&amp;as_yhi=2024</t>
  </si>
  <si>
    <t>B Dash, MF Ansari</t>
  </si>
  <si>
    <t>Self-service analytics for data-driven decision making during COVID-19 pandemic: An organization's best defense</t>
  </si>
  <si>
    <t>Academia Letters</t>
  </si>
  <si>
    <t>https://www.researchgate.net/profile/Bibhu-Dash-5/publication/359724333_Self-service_analytics_for_data-driven_decision_making_during_COVID-19_pandemic_An_organization's_best_defense/links/6260a15a8e6d637bd1f0daa5/Self-service-analytics-for-data-driven-decision-making-during-COVID-19-pandemic-An-organizations-best-defense.pdf</t>
  </si>
  <si>
    <t>https://scholar.google.com/scholar?cites=1997539292844598493&amp;as_sdt=2005&amp;sciodt=2007&amp;hl=en</t>
  </si>
  <si>
    <t>… As per a study by an international data corporation, artificial intelligence and machine learning will grow to a seventy-eight-billiondollar industry by the end of 2022; that will push all …</t>
  </si>
  <si>
    <t>https://scholar.google.com/scholar?q=related:3STjRmevuBsJ:scholar.google.com/&amp;scioq=artificial+intelligence+accounting+finance&amp;hl=en&amp;as_sdt=2007&amp;as_ylo=2021&amp;as_yhi=2024</t>
  </si>
  <si>
    <t>RA Rahman, S Masrom, NB Zakaria…</t>
  </si>
  <si>
    <t>Auditor choice prediction model using corporate governance and ownership attributes: machine learning approach</t>
  </si>
  <si>
    <t>https://www.researchgate.net/profile/Rahayu-Abdul-Rahman-2/publication/353465019_Auditor_Choice_Prediction_Model_Using_Corporate_Governance_and_Ownership_Attributes_Machine_Learning_Approach/links/6115c90c1e95fe241aca50bc/Auditor-Choice-Prediction-Model-Using-Corporate-Governance-and-Ownership-Attributes-Machine-Learning-Approach.pdf</t>
  </si>
  <si>
    <t>https://scholar.google.com/scholar?cites=2600339265296728969&amp;as_sdt=2005&amp;sciodt=2007&amp;hl=en</t>
  </si>
  <si>
    <t>… machine learning in various finance and accounting areas, yet study on machine learning … that data mining as well as artificial intelligence approaches as alternative methodologies for …</t>
  </si>
  <si>
    <t>https://scholar.google.com/scholar?q=related:iQOD28hCFiQJ:scholar.google.com/&amp;scioq=artificial+intelligence+accounting+finance&amp;hl=en&amp;as_sdt=2007&amp;as_ylo=2021&amp;as_yhi=2024</t>
  </si>
  <si>
    <t>Ai-driven security: How machine learning will shape the future of cybersecurity and web 3.0</t>
  </si>
  <si>
    <t>American Journal of Neural Networks and …</t>
  </si>
  <si>
    <t>https://www.researchgate.net/profile/Jasmin-Bharadiya-4/publication/371562853_AI-Driven_Security_How_Machine_Learning_Will_Shape_the_Future_of_Cybersecurity_and_Web_30/links/6489d4e2712bd82962231476/AI-Driven-Security-How-Machine-Learning-Will-Shape-the-Future-of-Cybersecurity-and-Web-30.pdf</t>
  </si>
  <si>
    <t>https://scholar.google.com/scholar?cites=5591533447206247241&amp;as_sdt=2005&amp;sciodt=2007&amp;hl=en</t>
  </si>
  <si>
    <t>… Artificial intelligence (AI) offers a promising solution, with the … information can lead to financial losses, reputation damage, … insider threats or compromised accounts. Risk assessment: …</t>
  </si>
  <si>
    <t>https://scholar.google.com/scholar?q=related:SZtxhgsemU0J:scholar.google.com/&amp;scioq=artificial+intelligence+accounting+finance&amp;hl=en&amp;as_sdt=2007&amp;as_ylo=2021&amp;as_yhi=2024</t>
  </si>
  <si>
    <t>HN Hussain, TTY Alabdullah, E Ries…</t>
  </si>
  <si>
    <t>Implementing Technology for Competitive Advantage in Digital Marketing</t>
  </si>
  <si>
    <t>https://www.researchgate.net/profile/Tariq-Alabdullah/publication/371488346_Implementing_Technology_for_Competitive_Advantage_in_Digital_Marketing/links/64864f98d702370600ea16ee/Implementing-Technology-for-Competitive-Advantage-in-Digital-Marketing.pdf</t>
  </si>
  <si>
    <t>https://scholar.google.com/scholar?cites=2428176581051623596&amp;as_sdt=2005&amp;sciodt=2007&amp;hl=en</t>
  </si>
  <si>
    <t>… , such as artificial intelligence, machine learning, big data … and flexibility, and financial investments in the development of … including artificial intelligence, machine learning, big data …</t>
  </si>
  <si>
    <t>https://scholar.google.com/scholar?q=related:rCiBRbydsiEJ:scholar.google.com/&amp;scioq=artificial+intelligence+accounting+finance&amp;hl=en&amp;as_sdt=2007&amp;as_ylo=2021&amp;as_yhi=2024</t>
  </si>
  <si>
    <t>VQ Nam, DTN Huy, NT Hang, TH Le, NTP Thanh</t>
  </si>
  <si>
    <t>Internet of Things (IoTs) Effects and Building Effective Management Information System (MIS) in Vietnam Enterprises and Human-Computer Interaction Issues in …</t>
  </si>
  <si>
    <t>Webology</t>
  </si>
  <si>
    <t>https://www.researchgate.net/profile/Nguyen-Thanh-170/publication/355851387_Internet_of_Things_IoTs_Effects_and_Building_Effective_Management_Information_System_MIS_in_Vietnam_Enterprises_and_Human-Computer_Interaction_Issues_in_Industry_40/links/62a6fef0a3fe3e3df8735f18/Internet-of-Things-IoTs-Effects-and-Building-Effective-Management-Information-System-MIS-in-Vietnam-Enterprises-and-Human-Computer-Interaction-Issues-in-Industry-40.pdf</t>
  </si>
  <si>
    <t>https://scholar.google.com/scholar?cites=17160454614732674453&amp;as_sdt=2005&amp;sciodt=2007&amp;hl=en</t>
  </si>
  <si>
    <t>… financial management in general and accounting in particular. For these enterprises, accounting … This study can be expanded into more details for Artificial intelligence (AI ) and Big Data …</t>
  </si>
  <si>
    <t>https://scholar.google.com/scholar?q=related:lZVaV40uJu4J:scholar.google.com/&amp;scioq=artificial+intelligence+accounting+finance&amp;hl=en&amp;as_sdt=2007&amp;as_ylo=2021&amp;as_yhi=2024</t>
  </si>
  <si>
    <t>MA Rubi, S Chowdhury, AAA Rahman…</t>
  </si>
  <si>
    <t>Fitting multi-layer feed forward neural network and autoregressive integrated moving average for Dhaka Stock Exchange price predicting</t>
  </si>
  <si>
    <t>Emerging Science …</t>
  </si>
  <si>
    <t>https://www.researchgate.net/profile/K-M-Islam-6/publication/362685526_Fitting_Multi-Layer_Feed_Forward_Neural_Network_and_Autoregressive_Integrated_Moving_Average_for_Dhaka_Stock_Exchange_Price_Predicting/links/62f8b6c279550d6d1c7d4a33/Fitting-Multi-Layer-Feed-Forward-Neural-Network-and-Autoregressive-Integrated-Moving-Average-for-Dhaka-Stock-Exchange-Price-Predicting.pdf</t>
  </si>
  <si>
    <t>https://scholar.google.com/scholar?cites=2312093847785889133&amp;as_sdt=2005&amp;sciodt=2007&amp;hl=en</t>
  </si>
  <si>
    <t>… the best trouble for financial patrons. The … financial backers. This study brings an advantage for the shareholders by overcoming the conventional way and using artificial intelligence and …</t>
  </si>
  <si>
    <t>https://scholar.google.com/scholar?q=related:bd2kxBo1FiAJ:scholar.google.com/&amp;scioq=artificial+intelligence+accounting+finance&amp;hl=en&amp;as_sdt=2007&amp;as_ylo=2021&amp;as_yhi=2024</t>
  </si>
  <si>
    <t>J Wirtz, W Kunz, S Paluch</t>
  </si>
  <si>
    <t>The service revolution, intelligent automation and service robots</t>
  </si>
  <si>
    <t>https://www.researchgate.net/profile/Jochen-Wirtz/publication/346392669_The_Service_Revolution_Intelligent_Automation_and_Service_Robots/links/600107a592851c13fe105d29/The-Service-Revolution-Intelligent-Automation-and-Service-Robots.pdf</t>
  </si>
  <si>
    <t>https://scholar.google.com/scholar?cites=6172599123731146611&amp;as_sdt=2005&amp;sciodt=2007&amp;hl=en</t>
  </si>
  <si>
    <t>… Service robots and artificial intelligence (AI), combined with these technologies, will lead to … media accounts), their use (eg, building variables such as a healthiness index or financial …</t>
  </si>
  <si>
    <t>https://scholar.google.com/scholar?q=related:c-fh_jJ6qVUJ:scholar.google.com/&amp;scioq=artificial+intelligence+accounting+finance&amp;hl=en&amp;as_sdt=2007&amp;as_ylo=2021&amp;as_yhi=2024</t>
  </si>
  <si>
    <t>N Afriliana, A Ramadhan</t>
  </si>
  <si>
    <t>The trends and roles of robotic process automation technology in digital transformation: a literature</t>
  </si>
  <si>
    <t>Journal of system and management …</t>
  </si>
  <si>
    <t>https://www.researchgate.net/profile/Arief-Ramadhan-2/publication/362592271_The_Trends_and_Roles_of_Robotic_Process_Automation_Technology_in_Digital_Transformation_A_Literature_Review/links/62f349d8505511283ea3fd2e/The-Trends-and-Roles-of-Robotic-Process-Automation-Technology-in-Digital-Transformation-A-Literature-Review.pdf</t>
  </si>
  <si>
    <t>https://scholar.google.com/scholar?cites=9937728341148907526&amp;as_sdt=2005&amp;sciodt=2007&amp;hl=en</t>
  </si>
  <si>
    <t>… Knowledge of artificial intelligence, machine learning, and businessine intelligent such as in (Hayardisi et al., 2018) will also benefit the employees. One more critical issue to …</t>
  </si>
  <si>
    <t>https://scholar.google.com/scholar?q=related:BjiDIEbn6YkJ:scholar.google.com/&amp;scioq=artificial+intelligence+accounting+finance&amp;hl=en&amp;as_sdt=2007&amp;as_ylo=2021&amp;as_yhi=2024</t>
  </si>
  <si>
    <t>Using ChatGPT to Conduct Literature Searches: A Case Study</t>
  </si>
  <si>
    <t>Journal of Business Ethics</t>
  </si>
  <si>
    <t>https://www.researchgate.net/profile/Robert-Mcgee-5/publication/369972314_Using_ChatGPT_to_Conduct_Literature_Searches_A_Case_Study/links/64371ff14e83cd0e2fab3d2a/Using-ChatGPT-to-Conduct-Literature-Searches-A-Case-Study.pdf</t>
  </si>
  <si>
    <t>https://scholar.google.com/scholar?cites=10116759315387544099&amp;as_sdt=2005&amp;sciodt=2007&amp;hl=en</t>
  </si>
  <si>
    <t>https://scholar.google.com/scholar?q=related:I3LMF__yZYwJ:scholar.google.com/&amp;scioq=artificial+intelligence+accounting+finance&amp;hl=en&amp;as_sdt=2007&amp;as_ylo=2021&amp;as_yhi=2024</t>
  </si>
  <si>
    <t>S Krasikov, A Tranter, A Bogdanov…</t>
  </si>
  <si>
    <t>Intelligent metaphotonics empowered by machine learning</t>
  </si>
  <si>
    <t>Opto-Electronic …</t>
  </si>
  <si>
    <t>researching.cn</t>
  </si>
  <si>
    <t>https://www.researching.cn/ArticlePdf/m00091/2022/5/3/210147.pdf</t>
  </si>
  <si>
    <t>https://scholar.google.com/scholar?cites=13138367345860971302&amp;as_sdt=2005&amp;sciodt=2007&amp;hl=en</t>
  </si>
  <si>
    <t>… Artificial intelligence and machine learning penetrate rapidly into the fundamental physics of … by artificial intelligence and present a summary of the concepts of machine learning with …</t>
  </si>
  <si>
    <t>https://scholar.google.com/scholar?q=related:Jouisn3bVLYJ:scholar.google.com/&amp;scioq=artificial+intelligence+accounting+finance&amp;hl=en&amp;as_sdt=2007&amp;as_ylo=2021&amp;as_yhi=2024</t>
  </si>
  <si>
    <t>D Kangwa, JT Mwale, JM Shaikh</t>
  </si>
  <si>
    <t>The social production of financial inclusion of generation Z in digital banking ecosystems</t>
  </si>
  <si>
    <t>Australasian Accounting …</t>
  </si>
  <si>
    <t>ro.uow.edu.au</t>
  </si>
  <si>
    <t>https://ro.uow.edu.au/aabfj/vol15/iss3/6/</t>
  </si>
  <si>
    <t>https://scholar.google.com/scholar?cites=2085757539129935118&amp;as_sdt=2005&amp;sciodt=2007&amp;hl=en</t>
  </si>
  <si>
    <t>… Abstract Digital finance is an emerging frontier of financial … digital finance, there is a widely held view that digital financial … of finance, its accessibility, and use. Therefore, the evolution of …</t>
  </si>
  <si>
    <t>https://ro.uow.edu.au/cgi/viewcontent.cgi?article=2221&amp;context=aabfj</t>
  </si>
  <si>
    <t>https://scholar.google.com/scholar?q=related:DsVuV24Z8hwJ:scholar.google.com/&amp;scioq=artificial+intelligence+accounting+finance&amp;hl=en&amp;as_sdt=2007&amp;as_ylo=2021&amp;as_yhi=2024</t>
  </si>
  <si>
    <t>JA McDermid, Y Jia, Z Porter…</t>
  </si>
  <si>
    <t>Artificial intelligence explainability: the technical and ethical dimensions</t>
  </si>
  <si>
    <t>… Transactions of the …</t>
  </si>
  <si>
    <t>royalsocietypublishing.org</t>
  </si>
  <si>
    <t>https://royalsocietypublishing.org/doi/abs/10.1098/rsta.2020.0363</t>
  </si>
  <si>
    <t>https://scholar.google.com/scholar?cites=9382054175102181781&amp;as_sdt=2005&amp;sciodt=2007&amp;hl=en</t>
  </si>
  <si>
    <t>10.1098/rsta.2020.0363</t>
  </si>
  <si>
    <t>… These stakeholders cover financial risk on behalf of service providers and … accounts of explanation in philosophy, law, psychology and cognitive science [14]. But philosophical accounts …</t>
  </si>
  <si>
    <t>https://royalsocietypublishing.org/doi/pdf/10.1098/rsta.2020.0363?download=true</t>
  </si>
  <si>
    <t>https://scholar.google.com/scholar?q=related:laFvYpDAM4IJ:scholar.google.com/&amp;scioq=artificial+intelligence+accounting+finance&amp;hl=en&amp;as_sdt=2007&amp;as_ylo=2021&amp;as_yhi=2024</t>
  </si>
  <si>
    <t>JIZ Chen, KL Lai</t>
  </si>
  <si>
    <t>Deep convolution neural network model for credit-card fraud detection and alert</t>
  </si>
  <si>
    <t>Journal of Artificial Intelligence</t>
  </si>
  <si>
    <t>scholar.archive.org</t>
  </si>
  <si>
    <t>https://scholar.archive.org/work/yuloavynzje7vapr5d4vujma4e/access/wayback/https://irojournals.com/aicn/V3/I2/03.pdf</t>
  </si>
  <si>
    <t>https://scholar.google.com/scholar?cites=6026942923071121390&amp;as_sdt=2005&amp;sciodt=2007&amp;hl=en</t>
  </si>
  <si>
    <t>… by financial institutions. These issues are addressed by data mining and machine learning tools … An artificial intelligence approach to financial fraud detection under IoT environment: A …</t>
  </si>
  <si>
    <t>https://scholar.google.com/scholar?q=related:7mc1C6gApFMJ:scholar.google.com/&amp;scioq=artificial+intelligence+accounting+finance&amp;hl=en&amp;as_sdt=2007&amp;as_ylo=2021&amp;as_yhi=2024</t>
  </si>
  <si>
    <t>E Madina</t>
  </si>
  <si>
    <t>Prospects for the Application of Information Technologies in Accounting in the Conditions of Business Globalization</t>
  </si>
  <si>
    <t>IJTIMOIY FANLARDA INNOVASIYA ONLAYN ILMIY …</t>
  </si>
  <si>
    <t>sciencebox.uz</t>
  </si>
  <si>
    <t>https://www.sciencebox.uz/index.php/jis/article/view/103</t>
  </si>
  <si>
    <t>https://scholar.google.com/scholar?cites=5560553144335497199&amp;as_sdt=2005&amp;sciodt=2007&amp;hl=en</t>
  </si>
  <si>
    <t>… Artificial intelligence is related to the similar task of using computers to understand human intelligence. In the world of finance, artificial intelligence is primarily machine learning. The …</t>
  </si>
  <si>
    <t>http://www.sciencebox.uz/index.php/jis/article/download/103/99</t>
  </si>
  <si>
    <t>https://scholar.google.com/scholar?q=related:73fMqp8NK00J:scholar.google.com/&amp;scioq=artificial+intelligence+accounting+finance&amp;hl=en&amp;as_sdt=2007&amp;as_ylo=2021&amp;as_yhi=2024</t>
  </si>
  <si>
    <t>A Kuzior, A Kwilinski</t>
  </si>
  <si>
    <t>Cognitive technologies and artificial intelligence in social perception</t>
  </si>
  <si>
    <t>Management Systems in Production …</t>
  </si>
  <si>
    <t>sciendo.com</t>
  </si>
  <si>
    <t>https://sciendo.com/article/10.2478/mspe-2022-0014</t>
  </si>
  <si>
    <t>https://scholar.google.com/scholar?cites=3453481001513519793&amp;as_sdt=2005&amp;sciodt=2007&amp;hl=en</t>
  </si>
  <si>
    <t>10.2478/mspe-2022-0014</t>
  </si>
  <si>
    <t>… he (unconsciously) uses solutions based on artificial intelligence (AI) and cognitive … of artificial intelligence, which in turn is often considered a subset of biomimetics. Artificial intelligence …</t>
  </si>
  <si>
    <t>https://sciendo.com/pdf/10.2478/mspe-2022-0014</t>
  </si>
  <si>
    <t>https://scholar.google.com/scholar?q=related:sQrGbaw67S8J:scholar.google.com/&amp;scioq=artificial+intelligence+accounting+finance&amp;hl=en&amp;as_sdt=2007&amp;as_ylo=2021&amp;as_yhi=2024</t>
  </si>
  <si>
    <t>M Vučinić, R Luburić</t>
  </si>
  <si>
    <t>Fintech, risk-based thinking and cyber risk</t>
  </si>
  <si>
    <t>Journal of Central Banking Theory and Practice</t>
  </si>
  <si>
    <t>https://sciendo.com/article/10.2478/jcbtp-2022-0012?content-tab=abstract</t>
  </si>
  <si>
    <t>https://scholar.google.com/scholar?cites=14728478640790232882&amp;as_sdt=2005&amp;sciodt=2007&amp;hl=en</t>
  </si>
  <si>
    <t>10.2478/jcbtp-2022-0012</t>
  </si>
  <si>
    <t>… and financial stability. The authors highlight the importance of artificial intelligence in Fintech … would have better financial resilience than fully backed payment accounts and they appear …</t>
  </si>
  <si>
    <t>https://sciendo.com/pdf/10.2478/jcbtp-2022-0012</t>
  </si>
  <si>
    <t>https://scholar.google.com/scholar?q=related:Mt86-kkRZswJ:scholar.google.com/&amp;scioq=artificial+intelligence+accounting+finance&amp;hl=en&amp;as_sdt=2007&amp;as_ylo=2021&amp;as_yhi=2024</t>
  </si>
  <si>
    <t>AR Hasan</t>
  </si>
  <si>
    <t>Artificial Intelligence (AI) in accounting &amp; auditing: A Literature review</t>
  </si>
  <si>
    <t>Open Journal of Business and Management</t>
  </si>
  <si>
    <t>scirp.org</t>
  </si>
  <si>
    <t>https://www.scirp.org/journal/paperinformation?paperid=115007</t>
  </si>
  <si>
    <t>https://scholar.google.com/scholar?cites=832351669854483985&amp;as_sdt=2005&amp;sciodt=2007&amp;hl=en</t>
  </si>
  <si>
    <t>… application of artificial intelligence positively influenced the performance of the accounting functions of accounting firms … In financial accounting, ES may be applied in designing AIS and …</t>
  </si>
  <si>
    <t>https://scholar.google.com/scholar?q=related:ETbhCW8bjQsJ:scholar.google.com/&amp;scioq=artificial+intelligence+accounting+finance&amp;hl=en&amp;as_sdt=2007&amp;as_ylo=2021&amp;as_yhi=2024</t>
  </si>
  <si>
    <t>RP Buckley, DA Zetzsche, DW Arner…</t>
  </si>
  <si>
    <t>Regulating artificial intelligence in finance: Putting the human in the loop</t>
  </si>
  <si>
    <t>Sydney Law Review …</t>
  </si>
  <si>
    <t>search.informit.org</t>
  </si>
  <si>
    <t>https://search.informit.org/doi/abs/10.3316/informit.676004215873948</t>
  </si>
  <si>
    <t>https://scholar.google.com/scholar?cites=6571478996436884750&amp;as_sdt=2005&amp;sciodt=2007&amp;hl=en</t>
  </si>
  <si>
    <t>10.3316/informit.676004215873948</t>
  </si>
  <si>
    <t>This article develops a framework for understanding and addressing the increasing role of artificial intelligence ('AI') in finance. It focuses on human responsibility as central to …</t>
  </si>
  <si>
    <t>https://hub.hku.hk/bitstream/10722/281749/1/content.pdf?accept=1</t>
  </si>
  <si>
    <t>https://scholar.google.com/scholar?q=related:Dp2Pf1SVMlsJ:scholar.google.com/&amp;scioq=artificial+intelligence+accounting+finance&amp;hl=en&amp;as_sdt=2007&amp;as_ylo=2021&amp;as_yhi=2024</t>
  </si>
  <si>
    <t>AAA Ahmed, A Ganapathy</t>
  </si>
  <si>
    <t>Creation of automated content with embedded artificial intelligence: a study on learning management system for educational entrepreneurship</t>
  </si>
  <si>
    <t>Academy of Entrepreneurship …</t>
  </si>
  <si>
    <t>search.proquest.com</t>
  </si>
  <si>
    <t>https://search.proquest.com/openview/03fefb391067ddf46d9d5681b80f9ea6/1?pq-origsite=gscholar&amp;cbl=29726</t>
  </si>
  <si>
    <t>https://scholar.google.com/scholar?cites=102546161398592713&amp;as_sdt=2005&amp;sciodt=2007&amp;hl=en</t>
  </si>
  <si>
    <t>… be possible by using embedded artificial intelligence. Artificial intelligence is perhaps one of … content with the assistance of embedded artificial intelligence and semantic strategies. We …</t>
  </si>
  <si>
    <t>https://scholar.google.com/scholar?q=related:yTQ-wzBRbAEJ:scholar.google.com/&amp;scioq=artificial+intelligence+accounting+finance&amp;hl=en&amp;as_sdt=2007&amp;as_ylo=2021&amp;as_yhi=2024</t>
  </si>
  <si>
    <t>DO Thiago, AD Marcelo, A Gomes</t>
  </si>
  <si>
    <t>Fighting hate speech, silencing drag queens? artificial intelligence in content moderation and risks to lgbtq voices online</t>
  </si>
  <si>
    <t>Sexuality &amp;culture</t>
  </si>
  <si>
    <t>https://search.proquest.com/openview/8255832038b96ea400de9ed1647d73f2/1?pq-origsite=gscholar&amp;cbl=75938</t>
  </si>
  <si>
    <t>https://scholar.google.com/scholar?cites=3014813520204985594&amp;as_sdt=2005&amp;sciodt=2007&amp;hl=en</t>
  </si>
  <si>
    <t>… Companies operating internet platforms are developing artificial intelligence tools for … a significant number of drag queen Twitter accounts to have higher levels of toxicity than white …</t>
  </si>
  <si>
    <t>https://scholar.google.com/scholar?q=related:-vTcZ-zE1ikJ:scholar.google.com/&amp;scioq=artificial+intelligence+accounting+finance&amp;hl=en&amp;as_sdt=2007&amp;as_ylo=2021&amp;as_yhi=2024</t>
  </si>
  <si>
    <t>S Umamaheswari, A Valarmathi</t>
  </si>
  <si>
    <t>Role of artificial intelligence in the banking sector</t>
  </si>
  <si>
    <t>Journal of Survey in …</t>
  </si>
  <si>
    <t>sifisheriessciences.com</t>
  </si>
  <si>
    <t>http://sifisheriessciences.com/journal/index.php/journal/article/view/1722</t>
  </si>
  <si>
    <t>https://scholar.google.com/scholar?cites=12038192030864158501&amp;as_sdt=2005&amp;sciodt=2007&amp;hl=en</t>
  </si>
  <si>
    <t>… Artificial Intelligence is typically described because the ability of a … However, Artificial Intelligence (AI) is truly a mixture of … According to this research, financial and different institutions …</t>
  </si>
  <si>
    <t>https://sifisheriessciences.com/journal/index.php/journal/article/download/1722/1769</t>
  </si>
  <si>
    <t>https://scholar.google.com/scholar?q=related:Ja-Y-d4_EKcJ:scholar.google.com/&amp;scioq=artificial+intelligence+accounting+finance&amp;hl=en&amp;as_sdt=2007&amp;as_ylo=2021&amp;as_yhi=2024</t>
  </si>
  <si>
    <t>EK Chowdhury</t>
  </si>
  <si>
    <t>Integration of Artificial Intelligence Technology in Management Accounting Information System: An Empirical Study</t>
  </si>
  <si>
    <t>Novel Financial Applications Of Machine Learning And …</t>
  </si>
  <si>
    <t>Springer</t>
  </si>
  <si>
    <t>https://link.springer.com/chapter/10.1007/978-3-031-18552-6_3</t>
  </si>
  <si>
    <t>https://scholar.google.com/scholar?cites=9509190409746640113&amp;as_sdt=2005&amp;sciodt=2007&amp;hl=en</t>
  </si>
  <si>
    <t>10.1007/978-3-031-18552-6_3</t>
  </si>
  <si>
    <t>… This paper aims to establish an artificial neural network-… , accounting analysis management system, accounting decision … can predict the management accounting information by 98.83…</t>
  </si>
  <si>
    <t>https://www.researchgate.net/profile/Ariful-Hoque-5/publication/368955625_FinTech_Risk_Management_and_Monitoring/links/643301314e83cd0e2f9f1794/FinTech-Risk-Management-and-Monitoring.pdf#page=46</t>
  </si>
  <si>
    <t>https://scholar.google.com/scholar?q=related:8ex_uktu94MJ:scholar.google.com/&amp;scioq=artificial+intelligence+accounting+finance&amp;hl=en&amp;as_sdt=2007&amp;as_ylo=2021&amp;as_yhi=2024</t>
  </si>
  <si>
    <t>P Weber, KV Carl, O Hinz</t>
  </si>
  <si>
    <t>Applications of explainable artificial intelligence in finance—a systematic review of finance, information systems, and computer science literature</t>
  </si>
  <si>
    <t>Management Review Quarterly</t>
  </si>
  <si>
    <t>https://link.springer.com/article/10.1007/S11301-023-00320-0</t>
  </si>
  <si>
    <t>https://scholar.google.com/scholar?cites=13686436718852228964&amp;as_sdt=2005&amp;sciodt=2007&amp;hl=en</t>
  </si>
  <si>
    <t>10.1007/S11301-023-00320-0</t>
  </si>
  <si>
    <t>… —especially Artificial Intelligence—regulators … Artificial Intelligence (XAI) is of tremendous importance in this context. We provide an overview of current research on XAI in Finance with …</t>
  </si>
  <si>
    <t>https://scholar.google.com/scholar?q=related:ZMcMlK79770J:scholar.google.com/&amp;scioq=artificial+intelligence+accounting+finance&amp;hl=en&amp;as_sdt=2007&amp;as_ylo=2021&amp;as_yhi=2024</t>
  </si>
  <si>
    <t>A Fedyk, J Hodson, N Khimich, T Fedyk</t>
  </si>
  <si>
    <t>Is artificial intelligence improving the audit process?</t>
  </si>
  <si>
    <t>Review of Accounting Studies</t>
  </si>
  <si>
    <t>https://link.springer.com/article/10.1007/s11142-022-09697-x</t>
  </si>
  <si>
    <t>https://scholar.google.com/scholar?cites=1313303082113171060&amp;as_sdt=2005&amp;sciodt=2007&amp;hl=en</t>
  </si>
  <si>
    <t>10.1007/s11142-022-09697-x</t>
  </si>
  <si>
    <t>How does artificial intelligence (AI) impact audit quality and efficiency? We explore this question by leveraging a unique dataset of more than 310,000 detailed individual resumes for …</t>
  </si>
  <si>
    <t>https://scholar.google.com/scholar?q=related:dP7H6zHKORIJ:scholar.google.com/&amp;scioq=artificial+intelligence+accounting+finance&amp;hl=en&amp;as_sdt=2007&amp;as_ylo=2021&amp;as_yhi=2024</t>
  </si>
  <si>
    <t>Y Bao, G Hilary, B Ke</t>
  </si>
  <si>
    <t>Artificial intelligence and fraud detection</t>
  </si>
  <si>
    <t>… at the Interface of Finance and Operations: Volume …</t>
  </si>
  <si>
    <t>https://link.springer.com/chapter/10.1007/978-3-030-75729-8_8</t>
  </si>
  <si>
    <t>https://scholar.google.com/scholar?cites=33822997470219581&amp;as_sdt=2005&amp;sciodt=2007&amp;hl=en</t>
  </si>
  <si>
    <t>10.1007/978-3-030-75729-8_8</t>
  </si>
  <si>
    <t>… do we cover artificial intelligence or even machine learning in … associated with deploying machine learning techniques to … , financial statement manipulation (ie, accounting fraud). …</t>
  </si>
  <si>
    <t>https://scholar.google.com/scholar?q=related:PY1zRdYpeAAJ:scholar.google.com/&amp;scioq=artificial+intelligence+accounting+finance&amp;hl=en&amp;as_sdt=2007&amp;as_ylo=2021&amp;as_yhi=2024</t>
  </si>
  <si>
    <t>S Kumar, WM Lim, U Sivarajah, J Kaur</t>
  </si>
  <si>
    <t>Artificial intelligence and blockchain integration in business: trends from a bibliometric-content analysis</t>
  </si>
  <si>
    <t>Information Systems Frontiers</t>
  </si>
  <si>
    <t>https://link.springer.com/article/10.1007/s10796-022-10279-0</t>
  </si>
  <si>
    <t>https://scholar.google.com/scholar?cites=15189524954215428186&amp;as_sdt=2005&amp;sciodt=2007&amp;hl=en</t>
  </si>
  <si>
    <t>10.1007/s10796-022-10279-0</t>
  </si>
  <si>
    <t>… Artificial intelligence (AI) and blockchain are the two disruptive technologies emerging from … , healthcare, secure transactions, and finance and accounting. The study concludes with 10 …</t>
  </si>
  <si>
    <t>https://scholar.google.com/scholar?q=related:WjDx4ncIzNIJ:scholar.google.com/&amp;scioq=artificial+intelligence+accounting+finance&amp;hl=en&amp;as_sdt=2007&amp;as_ylo=2021&amp;as_yhi=2024</t>
  </si>
  <si>
    <t>MR Rabbani, A Sarea, S Khan, Y Abdullah</t>
  </si>
  <si>
    <t>Ethical concerns in artificial intelligence (AI): The role of RegTech and Islamic finance</t>
  </si>
  <si>
    <t>https://link.springer.com/chapter/10.1007/978-3-030-93464-4_38</t>
  </si>
  <si>
    <t>https://scholar.google.com/scholar?cites=8034101126660129732&amp;as_sdt=2005&amp;sciodt=2007&amp;hl=en</t>
  </si>
  <si>
    <t>10.1007/978-3-030-93464-4_38</t>
  </si>
  <si>
    <t>… AI and machine learning; however… Artificial intelligence and offers remedies from the Shariah principles. It also examines the role of Regulation technology (RegTech) in Islamic financial …</t>
  </si>
  <si>
    <t>https://www.researchgate.net/profile/Mahendra-Parihar-2/publication/357505921_Computing_Causality_Between_Macro-economic_Indicators_and_Indian_Financial_Markets/links/62bea81e7d27ac698c2a5543/Computing-Causality-Between-Macro-economic-Indicators-and-Indian-Financial-Markets.pdf#page=400</t>
  </si>
  <si>
    <t>https://scholar.google.com/scholar?q=related:xIMkgGjcfm8J:scholar.google.com/&amp;scioq=artificial+intelligence+accounting+finance&amp;hl=en&amp;as_sdt=2007&amp;as_ylo=2021&amp;as_yhi=2024</t>
  </si>
  <si>
    <t>AKVN Biju, AS Thomas, J Thasneem</t>
  </si>
  <si>
    <t>Examining the research taxonomy of artificial intelligence, deep learning &amp;machine learning in the financial sphere—a bibliometric analysis</t>
  </si>
  <si>
    <t>Quality &amp;Quantity</t>
  </si>
  <si>
    <t>https://link.springer.com/article/10.1007/s11135-023-01673-0</t>
  </si>
  <si>
    <t>https://scholar.google.com/scholar?cites=1516184604307725148&amp;as_sdt=2005&amp;sciodt=2007&amp;hl=en</t>
  </si>
  <si>
    <t>10.1007/s11135-023-01673-0</t>
  </si>
  <si>
    <t>… on machine learning, artificial intelligence, and deep learning mechanisms within the financial … The objective of these initiatives was to set accountants free from grunt work. However, …</t>
  </si>
  <si>
    <t>https://scholar.google.com/scholar?q=related:XJutUd2RChUJ:scholar.google.com/&amp;scioq=artificial+intelligence+accounting+finance&amp;hl=en&amp;as_sdt=2007&amp;as_ylo=2021&amp;as_yhi=2024</t>
  </si>
  <si>
    <t>T Choithani, A Chowdhury, S Patel, P Patel…</t>
  </si>
  <si>
    <t>A comprehensive study of artificial intelligence and cybersecurity on Bitcoin, crypto currency and banking system</t>
  </si>
  <si>
    <t>Annals of Data …</t>
  </si>
  <si>
    <t>https://link.springer.com/article/10.1007/s40745-022-00433-5</t>
  </si>
  <si>
    <t>https://scholar.google.com/scholar?cites=12258191063782761046&amp;as_sdt=2005&amp;sciodt=2007&amp;hl=en</t>
  </si>
  <si>
    <t>10.1007/s40745-022-00433-5</t>
  </si>
  <si>
    <t>… These cyber-threats are not only on sales accounts or bank … in the company's bank accounts. This discloses the risks to … and financial corporations seek to implement artificial intelligence…</t>
  </si>
  <si>
    <t>https://scholar.google.com/scholar?q=related:VqKjadPXHaoJ:scholar.google.com/&amp;scioq=artificial+intelligence+accounting+finance&amp;hl=en&amp;as_sdt=2007&amp;as_ylo=2021&amp;as_yhi=2024</t>
  </si>
  <si>
    <t>AKH Lui, MCM Lee, EWT Ngai</t>
  </si>
  <si>
    <t>Impact of artificial intelligence investment on firm value</t>
  </si>
  <si>
    <t>Annals of Operations Research</t>
  </si>
  <si>
    <t>https://link.springer.com/article/10.1007/s10479-020-03862-8</t>
  </si>
  <si>
    <t>https://scholar.google.com/scholar?cites=1934025116106495941&amp;as_sdt=2005&amp;sciodt=2007&amp;hl=en</t>
  </si>
  <si>
    <t>10.1007/s10479-020-03862-8</t>
  </si>
  <si>
    <t>… popular in the field of finance and accounting, to estimate the … actual financial effect of the event because accounting statistics … study methodology to measure the financial effect of an AI …</t>
  </si>
  <si>
    <t>https://scholar.google.com/scholar?q=related:xRc2oJgJ1xoJ:scholar.google.com/&amp;scioq=artificial+intelligence+accounting+finance&amp;hl=en&amp;as_sdt=2007&amp;as_ylo=2021&amp;as_yhi=2024</t>
  </si>
  <si>
    <t>M Al-Sartawi</t>
  </si>
  <si>
    <t>Big Data-Driven Digital Economy: Artificial and Computational Intelligence</t>
  </si>
  <si>
    <t>https://link.springer.com/content/pdf/10.1007/978-3-030-73057-4.pdf</t>
  </si>
  <si>
    <t>https://scholar.google.com/scholar?cites=3964246720566377140&amp;as_sdt=2005&amp;sciodt=2007&amp;hl=en</t>
  </si>
  <si>
    <t>10.1007/978-3-030-73057-4</t>
  </si>
  <si>
    <t>… through artificial intelligence (AI) and computational intelligence (CI). CI … Likewise, financial sectors use artificial intelligence (AI) … the issues and opportunities for accounting in the digital …</t>
  </si>
  <si>
    <t>https://www.researchgate.net/profile/Mahmudul-Hasan-170/publication/351949863_Foreign_Currency_Exchange_Rate_Prediction_Using_Bidirectional_Long_Short_Term_Memory/links/6152f20c522ef665fb663921/Foreign-Currency-Exchange-Rate-Prediction-Using-Bidirectional-Long-Short-Term-Memory.pdf</t>
  </si>
  <si>
    <t>https://scholar.google.com/scholar?q=related:tLpdjWPVAzcJ:scholar.google.com/&amp;scioq=artificial+intelligence+accounting+finance&amp;hl=en&amp;as_sdt=2007&amp;as_ylo=2021&amp;as_yhi=2024</t>
  </si>
  <si>
    <t>S Gupta, S Modgil, S Bhattacharyya, I Bose</t>
  </si>
  <si>
    <t>Artificial intelligence for decision support systems in the field of operations research: review and future scope of research</t>
  </si>
  <si>
    <t>Annals of Operations …</t>
  </si>
  <si>
    <t>https://link.springer.com/article/10.1007/s10479-020-03856-6</t>
  </si>
  <si>
    <t>https://scholar.google.com/scholar?cites=18150200590562204959&amp;as_sdt=2005&amp;sciodt=2007&amp;hl=en</t>
  </si>
  <si>
    <t>10.1007/s10479-020-03856-6</t>
  </si>
  <si>
    <t>… Our study reviews and investigates the existing research in the field of decision support systems (DSSs) and how artificial intelligence (AI) capabilities have been integrated into OR. The …</t>
  </si>
  <si>
    <t>https://scholar.google.com/scholar?q=related:H52L8kV34vsJ:scholar.google.com/&amp;scioq=artificial+intelligence+accounting+finance&amp;hl=en&amp;as_sdt=2007&amp;as_ylo=2021&amp;as_yhi=2024</t>
  </si>
  <si>
    <t>IM Enholm, E Papagiannidis, P Mikalef…</t>
  </si>
  <si>
    <t>Artificial intelligence and business value: A literature review</t>
  </si>
  <si>
    <t>https://link.springer.com/article/10.1007/s10796-021-10186-w?trk=public_post_comment-text</t>
  </si>
  <si>
    <t>https://scholar.google.com/scholar?cites=1089348013094005338&amp;as_sdt=2005&amp;sciodt=2007&amp;hl=en</t>
  </si>
  <si>
    <t>10.1007/s10796-021-10186-w</t>
  </si>
  <si>
    <t>… , it is necessary to first understand the notions of "artificial" and "intelligence" separately. "… Artificial Intelligence can be understood as making machines capable of simulating intelligence …</t>
  </si>
  <si>
    <t>https://scholar.google.com/scholar?q=related:Wuo-DT8kHg8J:scholar.google.com/&amp;scioq=artificial+intelligence+accounting+finance&amp;hl=en&amp;as_sdt=2007&amp;as_ylo=2021&amp;as_yhi=2024</t>
  </si>
  <si>
    <t>OH Fares, I Butt, SHM Lee</t>
  </si>
  <si>
    <t>Utilization of artificial intelligence in the banking sector: a systematic literature review</t>
  </si>
  <si>
    <t>Journal of Financial Services Marketing</t>
  </si>
  <si>
    <t>https://link.springer.com/article/10.1057/s41264-022-00176-7</t>
  </si>
  <si>
    <t>https://scholar.google.com/scholar?cites=317503941724215708&amp;as_sdt=2005&amp;sciodt=2007&amp;hl=en</t>
  </si>
  <si>
    <t>10.1057/s41264-022-00176-7</t>
  </si>
  <si>
    <t>This study provides a holistic and systematic review of the literature on the utilization of artificial intelligence (AI) in the banking sector since 2005. In this study, the authors examined 44 …</t>
  </si>
  <si>
    <t>https://scholar.google.com/scholar?q=related:nBlCHScAaAQJ:scholar.google.com/&amp;scioq=artificial+intelligence+accounting+finance&amp;hl=en&amp;as_sdt=2007&amp;as_ylo=2021&amp;as_yhi=2024</t>
  </si>
  <si>
    <t>A Bhargava, M Bester, L Bolton</t>
  </si>
  <si>
    <t>Employees' perceptions of the implementation of robotics, artificial intelligence, and automation (RAIA) on job satisfaction, job security, and employability</t>
  </si>
  <si>
    <t>Journal of Technology in Behavioral …</t>
  </si>
  <si>
    <t>https://link.springer.com/article/10.1007/s41347-020-00153-8</t>
  </si>
  <si>
    <t>https://scholar.google.com/scholar?cites=9300818565138476590&amp;as_sdt=2005&amp;sciodt=2007&amp;hl=en</t>
  </si>
  <si>
    <t>10.1007/s41347-020-00153-8</t>
  </si>
  <si>
    <t>… ’s perceptions of the implementation of robotics, artificial intelligence (AI), and automation (RAIA) … industries for instance consulting, accounting and finance, and hospitality and varied …</t>
  </si>
  <si>
    <t>https://scholar.google.com/scholar?q=related:Lu5vBzUlE4EJ:scholar.google.com/&amp;scioq=artificial+intelligence+accounting+finance&amp;hl=en&amp;as_sdt=2007&amp;as_ylo=2021&amp;as_yhi=2024</t>
  </si>
  <si>
    <t>M Johnson, R Jain, P Brennan-Tonetta…</t>
  </si>
  <si>
    <t>Impact of big data and artificial intelligence on industry: developing a workforce roadmap for a data driven economy</t>
  </si>
  <si>
    <t>Global Journal of …</t>
  </si>
  <si>
    <t>https://link.springer.com/article/10.1007/s40171-021-00272-y</t>
  </si>
  <si>
    <t>https://scholar.google.com/scholar?cites=4070565151507940788&amp;as_sdt=2005&amp;sciodt=2007&amp;hl=en</t>
  </si>
  <si>
    <t>10.1007/s40171-021-00272-y</t>
  </si>
  <si>
    <t>… of BD&amp;AI in improving financial and managerial accounting, as well as … accounting statements, manage financial risk, predict stock market performance, and create new accounting …</t>
  </si>
  <si>
    <t>https://scholar.google.com/scholar?q=related:tAW3QnCNfTgJ:scholar.google.com/&amp;scioq=artificial+intelligence+accounting+finance&amp;hl=en&amp;as_sdt=2007&amp;as_ylo=2021&amp;as_yhi=2024</t>
  </si>
  <si>
    <t>AAA Ahmed, S Agarwal, IMGA Kurniawan…</t>
  </si>
  <si>
    <t>Business boosting through sentiment analysis using Artificial Intelligence approach</t>
  </si>
  <si>
    <t>https://link.springer.com/article/10.1007/s13198-021-01594-x</t>
  </si>
  <si>
    <t>https://scholar.google.com/scholar?cites=13017280077186582420&amp;as_sdt=2005&amp;sciodt=2007&amp;hl=en</t>
  </si>
  <si>
    <t>10.1007/s13198-021-01594-x</t>
  </si>
  <si>
    <t>… years, Artificial Intelligence has conquered every field whether it is health sector, financial sector, … In addition, the chatbot can help users find better investments or accounts and provide …</t>
  </si>
  <si>
    <t>https://repository.ipmi.ac.id/2086/1/38b0b726-4611-Business%20Boosting-Springer.pdf</t>
  </si>
  <si>
    <t>https://scholar.google.com/scholar?q=related:lMd5_kKrprQJ:scholar.google.com/&amp;scioq=artificial+intelligence+accounting+finance&amp;hl=en&amp;as_sdt=2007&amp;as_ylo=2021&amp;as_yhi=2024</t>
  </si>
  <si>
    <t>Y Chen, S Jensen, LJ Albert, S Gupta, T Lee</t>
  </si>
  <si>
    <t>Artificial intelligence (AI) student assistants in the classroom: Designing chatbots to support student success</t>
  </si>
  <si>
    <t>https://link.springer.com/article/10.1007/s10796-022-10291-4</t>
  </si>
  <si>
    <t>https://scholar.google.com/scholar?cites=899380528374443703&amp;as_sdt=2005&amp;sciodt=2007&amp;hl=en</t>
  </si>
  <si>
    <t>10.1007/s10796-022-10291-4</t>
  </si>
  <si>
    <t>… The chatbot can answer student questions regarding enrollment and financial aid, while also having the capability to remind students who haven't finished portions of the enrollment …</t>
  </si>
  <si>
    <t>https://scholar.google.com/scholar?q=related:t26pT9M9ewwJ:scholar.google.com/&amp;scioq=artificial+intelligence+accounting+finance&amp;hl=en&amp;as_sdt=2007&amp;as_ylo=2021&amp;as_yhi=2024</t>
  </si>
  <si>
    <t>S Kumar, D Sharma, S Rao, WM Lim…</t>
  </si>
  <si>
    <t>Past, present, and future of sustainable finance: insights from big data analytics through machine learning of scholarly research</t>
  </si>
  <si>
    <t>https://link.springer.com/article/10.1007/s10479-021-04410-8</t>
  </si>
  <si>
    <t>https://scholar.google.com/scholar?cites=11694258237771663341&amp;as_sdt=2005&amp;sciodt=2007&amp;hl=en</t>
  </si>
  <si>
    <t>10.1007/s10479-021-04410-8</t>
  </si>
  <si>
    <t>… finance, shining behavioral finance on sustainable finance, and leveraging the power of new-age technologies such as artificial intelligence… , management, and accounting; non-articles …</t>
  </si>
  <si>
    <t>https://scholar.google.com/scholar?q=related:7ccQjuhZSqIJ:scholar.google.com/&amp;scioq=artificial+intelligence+accounting+finance&amp;hl=en&amp;as_sdt=2007&amp;as_ylo=2021&amp;as_yhi=2024</t>
  </si>
  <si>
    <t>N Drydakis</t>
  </si>
  <si>
    <t>Artificial Intelligence and reduced SMEs' business risks. A dynamic capabilities analysis during the COVID-19 pandemic</t>
  </si>
  <si>
    <t>https://link.springer.com/article/10.1007/s10796-022-10249-6</t>
  </si>
  <si>
    <t>https://scholar.google.com/scholar?cites=5270297133513240412&amp;as_sdt=2005&amp;sciodt=2007&amp;hl=en</t>
  </si>
  <si>
    <t>10.1007/s10796-022-10249-6</t>
  </si>
  <si>
    <t>The study utilises the International Labor Organization’s SMEs COVID-19 pandemic business risks scale to determine whether Artificial Intelligence (AI) applications are associated with …</t>
  </si>
  <si>
    <t>https://scholar.google.com/scholar?q=related:XO_Q11HbI0kJ:scholar.google.com/&amp;scioq=artificial+intelligence+accounting+finance&amp;hl=en&amp;as_sdt=2007&amp;as_ylo=2021&amp;as_yhi=2024</t>
  </si>
  <si>
    <t>S Secinaro, D Calandra, A Secinaro…</t>
  </si>
  <si>
    <t>The role of artificial intelligence in healthcare: a structured literature review</t>
  </si>
  <si>
    <t>BMC medical informatics …</t>
  </si>
  <si>
    <t>https://link.springer.com/article/10.1186/s12911-021-01488-9</t>
  </si>
  <si>
    <t>https://scholar.google.com/scholar?cites=5734174502441724806&amp;as_sdt=2005&amp;sciodt=2007&amp;hl=en</t>
  </si>
  <si>
    <t>10.1186/s12911-021-01488-9</t>
  </si>
  <si>
    <t>… Artificial intelligence (AI) in the healthcare sector is receiving attention from researchers and health professionals. Few previous studies have investigated this topic from a multi-…</t>
  </si>
  <si>
    <t>https://scholar.google.com/scholar?q=related:hiskOlThk08J:scholar.google.com/&amp;scioq=artificial+intelligence+accounting+finance&amp;hl=en&amp;as_sdt=2007&amp;as_ylo=2021&amp;as_yhi=2024</t>
  </si>
  <si>
    <t>JB Awotunde, EA Adeniyi, RO Ogundokun…</t>
  </si>
  <si>
    <t>Application of big data with fintech in financial services</t>
  </si>
  <si>
    <t>… with artificial intelligence …</t>
  </si>
  <si>
    <t>https://link.springer.com/chapter/10.1007/978-981-33-6137-9_3</t>
  </si>
  <si>
    <t>https://scholar.google.com/scholar?cites=14745484639555951723&amp;as_sdt=2005&amp;sciodt=2007&amp;hl=en</t>
  </si>
  <si>
    <t>10.1007/978-981-33-6137-9_3</t>
  </si>
  <si>
    <t>… of the global financial industries, thus changing the way financial personnel … financial segments through the use of big data, cloud computing, the Internet of Things, artificial intelligence, …</t>
  </si>
  <si>
    <t>https://scholar.google.com/scholar?q=related:axy2nSd8oswJ:scholar.google.com/&amp;scioq=artificial+intelligence+accounting+finance&amp;hl=en&amp;as_sdt=2007&amp;as_ylo=2021&amp;as_yhi=2024</t>
  </si>
  <si>
    <t>A Al Ayub Ahmed, S Rajesh, S Lohana, S Ray…</t>
  </si>
  <si>
    <t>Using Machine Learning and Data Mining to Evaluate Modern Financial Management Techniques</t>
  </si>
  <si>
    <t>Proceedings of Second …</t>
  </si>
  <si>
    <t>https://link.springer.com/chapter/10.1007/978-981-19-0108-9_26</t>
  </si>
  <si>
    <t>https://scholar.google.com/scholar?cites=3753493129110588711&amp;as_sdt=2005&amp;sciodt=2007&amp;hl=en</t>
  </si>
  <si>
    <t>10.1007/978-981-19-0108-9_26</t>
  </si>
  <si>
    <t>… of machine learning, statistics, and legacy system, and it is also known as data mining. Machine learning is a branch of artificial intelligence that … need small minimum accounts and are …</t>
  </si>
  <si>
    <t>https://www.researchgate.net/profile/Samrat-Ray/publication/361568484_Using_Machine_Learning_and_Data_Mining_to_Evaluate_Modern_Financial_Management_Techniques/links/62c57f9334fb7352793940b7/Using-Machine-Learning-and-Data-Mining-to-Evaluate-Modern-Financial-Management-Techniques.pdf#page=248</t>
  </si>
  <si>
    <t>https://scholar.google.com/scholar?q=related:J42BMx0WFzQJ:scholar.google.com/&amp;scioq=artificial+intelligence+accounting+finance&amp;hl=en&amp;as_sdt=2007&amp;as_ylo=2021&amp;as_yhi=2024</t>
  </si>
  <si>
    <t>M Anshari, MN Almunawar, M Masri, M Hrdy</t>
  </si>
  <si>
    <t>Financial technology with AI-enabled and ethical challenges</t>
  </si>
  <si>
    <t>Society</t>
  </si>
  <si>
    <t>https://link.springer.com/article/10.1007/S12115-021-00592-W</t>
  </si>
  <si>
    <t>https://scholar.google.com/scholar?cites=2236197327045362134&amp;as_sdt=2005&amp;sciodt=2007&amp;hl=en</t>
  </si>
  <si>
    <t>10.1007/S12115-021-00592-W</t>
  </si>
  <si>
    <t>… FinTech with artificial intelligence (AI) can be used as a strategic tool in mitigating risks for … and financial histories, borrowers are encouraged to share their SNS accounts with the …</t>
  </si>
  <si>
    <t>https://scholar.google.com/scholar?q=related:1oE3_p6RCB8J:scholar.google.com/&amp;scioq=artificial+intelligence+accounting+finance&amp;hl=en&amp;as_sdt=2007&amp;as_ylo=2021&amp;as_yhi=2024</t>
  </si>
  <si>
    <t>C Zednik</t>
  </si>
  <si>
    <t>Solving the black box problem: A normative framework for explainable artificial intelligence</t>
  </si>
  <si>
    <t>Philosophy &amp;technology</t>
  </si>
  <si>
    <t>https://link.springer.com/article/10.1007/s13347-019-00382-7</t>
  </si>
  <si>
    <t>https://scholar.google.com/scholar?cites=17092445154255955992&amp;as_sdt=2005&amp;sciodt=2007&amp;hl=en</t>
  </si>
  <si>
    <t>10.1007/s13347-019-00382-7</t>
  </si>
  <si>
    <t>… Explainable Artificial Intelligence aims to develop analytic … framework is modeled after accounts of explanation in cognitive … an output to estimate the financial risk a bank would incur by …</t>
  </si>
  <si>
    <t>https://arxiv.org/pdf/1903.04361.pdf'</t>
  </si>
  <si>
    <t>https://scholar.google.com/scholar?q=related:GOhF4k6QNO0J:scholar.google.com/&amp;scioq=artificial+intelligence+accounting+finance&amp;hl=en&amp;as_sdt=2007&amp;as_ylo=2021&amp;as_yhi=2024</t>
  </si>
  <si>
    <t>F Ciampi, A Giannozzi, G Marzi, EI Altman</t>
  </si>
  <si>
    <t>Rethinking SME default prediction: a systematic literature review and future perspectives</t>
  </si>
  <si>
    <t>Scientometrics</t>
  </si>
  <si>
    <t>https://link.springer.com/article/10.1007/s11192-020-03856-0</t>
  </si>
  <si>
    <t>https://scholar.google.com/scholar?cites=3293834773255375326&amp;as_sdt=2005&amp;sciodt=2007&amp;hl=en</t>
  </si>
  <si>
    <t>10.1007/s11192-020-03856-0</t>
  </si>
  <si>
    <t>… finance, management, accounting, and statistics. Motivated by the enormous toll on SMEs caused by the 2007–2009 global financial … , like artificial intelligence, machine learning, and …</t>
  </si>
  <si>
    <t>https://scholar.google.com/scholar?q=related:3km3WEYNti0J:scholar.google.com/&amp;scioq=artificial+intelligence+accounting+finance&amp;hl=en&amp;as_sdt=2007&amp;as_ylo=2021&amp;as_yhi=2024</t>
  </si>
  <si>
    <t>G Damioli, V Van Roy, D Vertesy</t>
  </si>
  <si>
    <t>The impact of artificial intelligence on labor productivity</t>
  </si>
  <si>
    <t>Eurasian Business Review</t>
  </si>
  <si>
    <t>https://link.springer.com/article/10.1007/s40821-020-00172-8</t>
  </si>
  <si>
    <t>https://scholar.google.com/scholar?cites=11300604132259607970&amp;as_sdt=2005&amp;sciodt=2007&amp;hl=en</t>
  </si>
  <si>
    <t>10.1007/s40821-020-00172-8</t>
  </si>
  <si>
    <t>… For the linked firms, key location and financial information could be obtained from the … of the distribution of all accounting variables in both the summary statistics and empirical analyses. …</t>
  </si>
  <si>
    <t>https://scholar.google.com/scholar?q=related:ojWlypXP05wJ:scholar.google.com/&amp;scioq=artificial+intelligence+accounting+finance&amp;hl=en&amp;as_sdt=2007&amp;as_ylo=2021&amp;as_yhi=2024</t>
  </si>
  <si>
    <t>U Hacioglu, T Aksoy</t>
  </si>
  <si>
    <t>Financial Ecosystem and Strategy in the Digital Era: Global Approaches and New Opportunities</t>
  </si>
  <si>
    <t>https://link.springer.com/content/pdf/10.1007/978-3-030-72624-9.pdf</t>
  </si>
  <si>
    <t>https://scholar.google.com/scholar?cites=15871511227821731360&amp;as_sdt=2005&amp;sciodt=2007&amp;hl=en</t>
  </si>
  <si>
    <t>10.1007/978-3-030-72624-9</t>
  </si>
  <si>
    <t>… ‘Contributions to Finance and Accounting’… artificial intelligence in internal audit and risk assessment process for corporations. Researchers highlighted the effects of artificial intelligence …</t>
  </si>
  <si>
    <t>https://www.researchgate.net/profile/Uemit-Ilhan/publication/352390462_Business_Strategy_for_Sustainable_Development_in_the_Digital_Era_Green_Management/links/60c9f539a6fdcc01d476cafa/Business-Strategy-for-Sustainable-Development-in-the-Digital-Era-Green-Management.pdf</t>
  </si>
  <si>
    <t>https://scholar.google.com/scholar?q=related:IC7w7l7vQtwJ:scholar.google.com/&amp;scioq=artificial+intelligence+accounting+finance&amp;hl=en&amp;as_sdt=2007&amp;as_ylo=2021&amp;as_yhi=2024</t>
  </si>
  <si>
    <t>J Mökander, P Juneja, DS Watson, L Floridi</t>
  </si>
  <si>
    <t>The US Algorithmic Accountability Act of 2022 vs. The EU Artificial Intelligence Act: what can they learn from each other?</t>
  </si>
  <si>
    <t>Minds and Machines</t>
  </si>
  <si>
    <t>https://link.springer.com/article/10.1007/s11023-022-09612-y</t>
  </si>
  <si>
    <t>https://scholar.google.com/scholar?cites=14800412715775798499&amp;as_sdt=2005&amp;sciodt=2007&amp;hl=en</t>
  </si>
  <si>
    <t>10.1007/s11023-022-09612-y</t>
  </si>
  <si>
    <t>… The inclusion of both ex-ante and ex-post assessments is welcome, insofar as it accounts for the fact that ADS evolve and update their internal decision-making logic over time. However…</t>
  </si>
  <si>
    <t>https://scholar.google.com/scholar?q=related:46z99PKgZc0J:scholar.google.com/&amp;scioq=artificial+intelligence+accounting+finance&amp;hl=en&amp;as_sdt=2007&amp;as_ylo=2021&amp;as_yhi=2024</t>
  </si>
  <si>
    <t>C List</t>
  </si>
  <si>
    <t>Group agency and artificial intelligence</t>
  </si>
  <si>
    <t>https://link.springer.com/article/10.1007/s13347-021-00454-7</t>
  </si>
  <si>
    <t>https://scholar.google.com/scholar?cites=8539508339379734873&amp;as_sdt=2005&amp;sciodt=2007&amp;hl=en</t>
  </si>
  <si>
    <t>10.1007/s13347-021-00454-7</t>
  </si>
  <si>
    <t>The aim of this exploratory paper is to review an under-appreciated parallel between group agency and artificial intelligence. As both phenomena involve non-human goal-directed …</t>
  </si>
  <si>
    <t>https://scholar.google.com/scholar?q=related:WQk3JZdtgnYJ:scholar.google.com/&amp;scioq=artificial+intelligence+accounting+finance&amp;hl=en&amp;as_sdt=2007&amp;as_ylo=2021&amp;as_yhi=2024</t>
  </si>
  <si>
    <t>MW Wagner, K Namdar, A Biswas, S Monah, F Khalvati…</t>
  </si>
  <si>
    <t>Radiomics, machine learning, and artificial intelligence—what the neuroradiologist needs to know</t>
  </si>
  <si>
    <t>Neuroradiology</t>
  </si>
  <si>
    <t>https://link.springer.com/article/10.1007/s00234-021-02813-9</t>
  </si>
  <si>
    <t>https://scholar.google.com/scholar?cites=3522625950882352538&amp;as_sdt=2005&amp;sciodt=2007&amp;hl=en</t>
  </si>
  <si>
    <t>10.1007/s00234-021-02813-9</t>
  </si>
  <si>
    <t>… In recent years, artificial intelligence (AI) and machine learning (ML) have become widely … and the respective financial projections on neuroradiology. Accounting for this limited time …</t>
  </si>
  <si>
    <t>https://scholar.google.com/scholar?q=related:mk3qfqPh4jAJ:scholar.google.com/&amp;scioq=artificial+intelligence+accounting+finance&amp;hl=en&amp;as_sdt=2007&amp;as_ylo=2021&amp;as_yhi=2024</t>
  </si>
  <si>
    <t>D Valle-Cruz, V Fernandez-Cortez, A López-Chau…</t>
  </si>
  <si>
    <t>Does twitter affect stock market decisions? financial sentiment analysis during pandemics: A comparative study of the h1n1 and the covid-19 periods</t>
  </si>
  <si>
    <t>Cognitive …</t>
  </si>
  <si>
    <t>https://link.springer.com/article/10.1007/s12559-021-09819-8</t>
  </si>
  <si>
    <t>https://scholar.google.com/scholar?cites=1590880819667794072&amp;as_sdt=2005&amp;sciodt=2007&amp;hl=en</t>
  </si>
  <si>
    <t>10.1007/s12559-021-09819-8</t>
  </si>
  <si>
    <t>… This study is based on the financial sentiment analysis of influential Twitter accounts … of artificial intelligence technique has extended to different fields, such as social media and finance, …</t>
  </si>
  <si>
    <t>https://scholar.google.com/scholar?q=related:mPhHOK3xExYJ:scholar.google.com/&amp;scioq=artificial+intelligence+accounting+finance&amp;hl=en&amp;as_sdt=2007&amp;as_ylo=2021&amp;as_yhi=2024</t>
  </si>
  <si>
    <t>K Kieslich, M Lünich, F Marcinkowski</t>
  </si>
  <si>
    <t>The threats of artificial intelligence scale (TAI) development, measurement and test over three application domains</t>
  </si>
  <si>
    <t>https://link.springer.com/article/10.1007/s12369-020-00734-w</t>
  </si>
  <si>
    <t>https://scholar.google.com/scholar?cites=13901843387976946973&amp;as_sdt=2005&amp;sciodt=2007&amp;hl=en</t>
  </si>
  <si>
    <t>10.1007/s12369-020-00734-w</t>
  </si>
  <si>
    <t>… threat perceptions of AI that accounts for four functional classes of … financial loan. Eventually, to measure construct validity, we assessed the effects of the Threats of Artificial Intelligence (…</t>
  </si>
  <si>
    <t>https://scholar.google.com/scholar?q=related:HZV6_-dE7cAJ:scholar.google.com/&amp;scioq=artificial+intelligence+accounting+finance&amp;hl=en&amp;as_sdt=2007&amp;as_ylo=2021&amp;as_yhi=2024</t>
  </si>
  <si>
    <t>I Palomares, E Martínez-Cámara, R Montes…</t>
  </si>
  <si>
    <t>A panoramic view and swot analysis of artificial intelligence for achieving the sustainable development goals by 2030: Progress and prospects</t>
  </si>
  <si>
    <t>… Intelligence</t>
  </si>
  <si>
    <t>https://link.springer.com/article/10.1007/s10489-021-02264-y</t>
  </si>
  <si>
    <t>https://scholar.google.com/scholar?cites=3344954647113030704&amp;as_sdt=2005&amp;sciodt=2007&amp;hl=en</t>
  </si>
  <si>
    <t>10.1007/s10489-021-02264-y</t>
  </si>
  <si>
    <t>… Artificial intelligence and other digital technologies that have … relationship between artificial intelligence technologies and … threats inherent to artificial intelligence-driven technologies as …</t>
  </si>
  <si>
    <t>https://scholar.google.com/scholar?q=related:MNz2eoeqay4J:scholar.google.com/&amp;scioq=artificial+intelligence+accounting+finance&amp;hl=en&amp;as_sdt=2007&amp;as_ylo=2021&amp;as_yhi=2024</t>
  </si>
  <si>
    <t>NM Thomasian, C Eickhoff, EY Adashi</t>
  </si>
  <si>
    <t>Advancing health equity with artificial intelligence</t>
  </si>
  <si>
    <t>Journal of public health policy</t>
  </si>
  <si>
    <t>https://link.springer.com/article/10.1057/s41271-021-00319-5</t>
  </si>
  <si>
    <t>https://scholar.google.com/scholar?cites=14811479753665743327&amp;as_sdt=2005&amp;sciodt=2007&amp;hl=en</t>
  </si>
  <si>
    <t>10.1057/s41271-021-00319-5</t>
  </si>
  <si>
    <t>… accounting. It is important to note that there are many metrics that can be used for bias accounting … constraints such as ties to financial reimbursement or liability could cause humans to …</t>
  </si>
  <si>
    <t>https://scholar.google.com/scholar?q=related:3wkjg1zyjM0J:scholar.google.com/&amp;scioq=artificial+intelligence+accounting+finance&amp;hl=en&amp;as_sdt=2007&amp;as_ylo=2021&amp;as_yhi=2024</t>
  </si>
  <si>
    <t>A Behl, P Dutta, Z Luo, P Sheorey</t>
  </si>
  <si>
    <t>Enabling artificial intelligence on a donation-based crowdfunding platform: a theoretical approach</t>
  </si>
  <si>
    <t>https://link.springer.com/article/10.1007/s10479-020-03906-z</t>
  </si>
  <si>
    <t>https://scholar.google.com/scholar?cites=11829882550667336303&amp;as_sdt=2005&amp;sciodt=2007&amp;hl=en</t>
  </si>
  <si>
    <t>10.1007/s10479-020-03906-z</t>
  </si>
  <si>
    <t>… financial aspects of for-profit and nonprofit organizations, it is observable that. In contrast, on one side, there are banks and financial … As DBC platforms have time-bound financial targets …</t>
  </si>
  <si>
    <t>https://scholar.google.com/scholar?q=related:b1oen4AvLKQJ:scholar.google.com/&amp;scioq=artificial+intelligence+accounting+finance&amp;hl=en&amp;as_sdt=2007&amp;as_ylo=2021&amp;as_yhi=2024</t>
  </si>
  <si>
    <t>Z Wang, PA Keane, M Chiang, CY Cheung…</t>
  </si>
  <si>
    <t>Artificial intelligence and deep learning in ophthalmology</t>
  </si>
  <si>
    <t>https://link.springer.com/content/pdf/10.1007/978-3-030-64573-1_200.pdf</t>
  </si>
  <si>
    <t>https://scholar.google.com/scholar?cites=2338619267933481936&amp;as_sdt=2005&amp;sciodt=2007&amp;hl=en</t>
  </si>
  <si>
    <t>10.1007/978-3-030-64573-1_200</t>
  </si>
  <si>
    <t>Artificial intelligence (AI), in particular deep learning (DL), has gained significant interest recently from healthcare systems. DL has been widely applied to detect and classify major …</t>
  </si>
  <si>
    <t>https://scholar.google.com/scholar?q=related:0CsPatVxdCAJ:scholar.google.com/&amp;scioq=artificial+intelligence+accounting+finance&amp;hl=en&amp;as_sdt=2007&amp;as_ylo=2021&amp;as_yhi=2024</t>
  </si>
  <si>
    <t>L Cao, Q Yang, PS Yu</t>
  </si>
  <si>
    <t>Data science and AI in FinTech: An overview</t>
  </si>
  <si>
    <t>International Journal of Data Science and …</t>
  </si>
  <si>
    <t>https://link.springer.com/article/10.1007/s41060-021-00278-w</t>
  </si>
  <si>
    <t>https://scholar.google.com/scholar?cites=5024620305087175655&amp;as_sdt=2005&amp;sciodt=2007&amp;hl=en</t>
  </si>
  <si>
    <t>10.1007/s41060-021-00278-w</t>
  </si>
  <si>
    <t>… by data science and artificial intelligence (DSAI) techniques. … and transforms finance and economies to drive intelligent, … and financial accounting and reporting fraud in financial services …</t>
  </si>
  <si>
    <t>https://scholar.google.com/scholar?q=related:55vvv4sJu0UJ:scholar.google.com/&amp;scioq=artificial+intelligence+accounting+finance&amp;hl=en&amp;as_sdt=2007&amp;as_ylo=2021&amp;as_yhi=2024</t>
  </si>
  <si>
    <t>A Sharifi, M Ahmadi, A Ala</t>
  </si>
  <si>
    <t>The impact of artificial intelligence and digital style on industry and energy post-COVID-19 pandemic</t>
  </si>
  <si>
    <t>Environmental Science and Pollution …</t>
  </si>
  <si>
    <t>https://link.springer.com/article/10.1007/s11356-021-15292-5</t>
  </si>
  <si>
    <t>https://scholar.google.com/scholar?cites=16526353446525284031&amp;as_sdt=2005&amp;sciodt=2007&amp;hl=en</t>
  </si>
  <si>
    <t>10.1007/s11356-021-15292-5</t>
  </si>
  <si>
    <t>… enables poverty reduction by improving the collection of poverty-related data via poverty maps, modernizing agriculture education, and expanding financial inclusion in the finance …</t>
  </si>
  <si>
    <t>https://scholar.google.com/scholar?q=related:vy6xNOZmWeUJ:scholar.google.com/&amp;scioq=artificial+intelligence+accounting+finance&amp;hl=en&amp;as_sdt=2007&amp;as_ylo=2021&amp;as_yhi=2024</t>
  </si>
  <si>
    <t>Y Kumar, A Koul, R Singla, MF Ijaz</t>
  </si>
  <si>
    <t>Artificial intelligence in disease diagnosis: a systematic literature review, synthesizing framework and future research agenda</t>
  </si>
  <si>
    <t>Journal of ambient intelligence and …</t>
  </si>
  <si>
    <t>https://link.springer.com/article/10.1007/s12652-021-03612-z</t>
  </si>
  <si>
    <t>https://scholar.google.com/scholar?cites=6999669439439402253&amp;as_sdt=2005&amp;sciodt=2007&amp;hl=en</t>
  </si>
  <si>
    <t>10.1007/s12652-021-03612-z</t>
  </si>
  <si>
    <t>… diagnose diseases using artificial intelligence techniques, such … Furthermore, artificial intelligence primarily enhanced the … survey based on artificial intelligence techniques to diagnose …</t>
  </si>
  <si>
    <t>https://scholar.google.com/scholar?q=related:DXXx8kTSI2EJ:scholar.google.com/&amp;scioq=artificial+intelligence+accounting+finance&amp;hl=en&amp;as_sdt=2007&amp;as_ylo=2021&amp;as_yhi=2024</t>
  </si>
  <si>
    <t>MH Huang, RT Rust</t>
  </si>
  <si>
    <t>A strategic framework for artificial intelligence in marketing</t>
  </si>
  <si>
    <t>Journal of the Academy of Marketing Science</t>
  </si>
  <si>
    <t>https://link.springer.com/article/10.1007/s11747-020-00749-9</t>
  </si>
  <si>
    <t>https://scholar.google.com/scholar?cites=15147930275573570524&amp;as_sdt=2005&amp;sciodt=2007&amp;hl=en</t>
  </si>
  <si>
    <t>10.1007/s11747-020-00749-9</t>
  </si>
  <si>
    <t>… The authors develop a three-stage framework for strategic marketing planning, incorporating multiple artificial intelligence (AI) benefits: mechanical AI for automating repetitive …</t>
  </si>
  <si>
    <t>https://scholar.google.com/scholar?q=related:3JvyFVRCONIJ:scholar.google.com/&amp;scioq=artificial+intelligence+accounting+finance&amp;hl=en&amp;as_sdt=2007&amp;as_ylo=2021&amp;as_yhi=2024</t>
  </si>
  <si>
    <t>P Tagde, S Tagde, T Bhattacharya, P Tagde…</t>
  </si>
  <si>
    <t>Blockchain and artificial intelligence technology in e-Health</t>
  </si>
  <si>
    <t>… Science and Pollution …</t>
  </si>
  <si>
    <t>https://link.springer.com/article/10.1007/s11356-021-16223-0</t>
  </si>
  <si>
    <t>https://scholar.google.com/scholar?cites=12954777555899464736&amp;as_sdt=2005&amp;sciodt=2007&amp;hl=en</t>
  </si>
  <si>
    <t>10.1007/s11356-021-16223-0</t>
  </si>
  <si>
    <t>… Blockchain and artificial intelligence technologies are novel … of blockchain and artificial intelligence and also discussed … possibilities of creating reliable artificial intelligence models in e-…</t>
  </si>
  <si>
    <t>https://scholar.google.com/scholar?q=related:IDyXu4ydyLMJ:scholar.google.com/&amp;scioq=artificial+intelligence+accounting+finance&amp;hl=en&amp;as_sdt=2007&amp;as_ylo=2021&amp;as_yhi=2024</t>
  </si>
  <si>
    <t>N Liu, P Shapira, X Yue</t>
  </si>
  <si>
    <t>Tracking developments in artificial intelligence research: constructing and applying a new search strategy</t>
  </si>
  <si>
    <t>https://link.springer.com/article/10.1007/s11192-021-03868-4</t>
  </si>
  <si>
    <t>https://scholar.google.com/scholar?cites=1508050852262773526&amp;as_sdt=2005&amp;sciodt=2007&amp;hl=en</t>
  </si>
  <si>
    <t>10.1007/s11192-021-03868-4</t>
  </si>
  <si>
    <t>… noticeably with China (accounting for 14% of all US artificial intelligence papers), followed … sciences such as “management”, “business, finance” and “economics”. This co-occurrence …</t>
  </si>
  <si>
    <t>https://scholar.google.com/scholar?q=related:FgNZmEKs7RQJ:scholar.google.com/&amp;scioq=artificial+intelligence+accounting+finance&amp;hl=en&amp;as_sdt=2007&amp;as_ylo=2021&amp;as_yhi=2024</t>
  </si>
  <si>
    <t>J Cowls, A Tsamados, M Taddeo, L Floridi</t>
  </si>
  <si>
    <t>The AI gambit: leveraging artificial intelligence to combat climate change—opportunities, challenges, and recommendations</t>
  </si>
  <si>
    <t>Ai &amp;Society</t>
  </si>
  <si>
    <t>https://link.springer.com/article/10.1007/s00146-021-01294-x</t>
  </si>
  <si>
    <t>https://scholar.google.com/scholar?cites=1751660989068301855&amp;as_sdt=2005&amp;sciodt=2007&amp;hl=en</t>
  </si>
  <si>
    <t>10.1007/s00146-021-01294-x</t>
  </si>
  <si>
    <t>… In this article, we analyse the role that artificial intelligence (AI) could play, and is already playing, as a technology to combat global climate change. The Intergovernmental Panel on …</t>
  </si>
  <si>
    <t>https://scholar.google.com/scholar?q=related:H1ZTjGMmTxgJ:scholar.google.com/&amp;scioq=artificial+intelligence+accounting+finance&amp;hl=en&amp;as_sdt=2007&amp;as_ylo=2021&amp;as_yhi=2024</t>
  </si>
  <si>
    <t>A Jalal, M Al Mubarak, F Durani</t>
  </si>
  <si>
    <t>Financial technology (fintech)</t>
  </si>
  <si>
    <t>Artificial Intelligence and Transforming …</t>
  </si>
  <si>
    <t>https://link.springer.com/chapter/10.1007/978-3-031-35828-9_45</t>
  </si>
  <si>
    <t>https://scholar.google.com/scholar?cites=2385556475250449335&amp;as_sdt=2005&amp;sciodt=2007&amp;hl=en</t>
  </si>
  <si>
    <t>10.1007/978-3-031-35828-9_45</t>
  </si>
  <si>
    <t>… used for applying technology in financial aspects. This technology started in its early days being very vague and unreliable, nowadays almost all financial institutes apply it in their …</t>
  </si>
  <si>
    <t>https://www.cpaireland.ie/CPAIreland/media/Education-Training/Syllabus%20Articles/Financial-Technology-%E2%80%93-FintechDefinition.pdf</t>
  </si>
  <si>
    <t>https://scholar.google.com/scholar?q=related:t5vvmvkyGyEJ:scholar.google.com/&amp;scioq=artificial+intelligence+accounting+finance&amp;hl=en&amp;as_sdt=2007&amp;as_ylo=2021&amp;as_yhi=2024</t>
  </si>
  <si>
    <t>Z Sanad, A Al-Sartawi</t>
  </si>
  <si>
    <t>Financial statements fraud and data mining: a review</t>
  </si>
  <si>
    <t>European, Asian, Middle Eastern, North African …</t>
  </si>
  <si>
    <t>https://link.springer.com/chapter/10.1007/978-3-030-77246-8_38</t>
  </si>
  <si>
    <t>https://scholar.google.com/scholar?cites=14487597473796211947&amp;as_sdt=2005&amp;sciodt=2007&amp;hl=en</t>
  </si>
  <si>
    <t>10.1007/978-3-030-77246-8_38</t>
  </si>
  <si>
    <t>… , forensic accountants, auditors and regulators and provides organizations with useful information regarding the various types of financial fraud and data mining techniques available. …</t>
  </si>
  <si>
    <t>https://scholar.google.com/scholar?q=related:60R40iRJDskJ:scholar.google.com/&amp;scioq=artificial+intelligence+accounting+finance&amp;hl=en&amp;as_sdt=2007&amp;as_ylo=2021&amp;as_yhi=2024</t>
  </si>
  <si>
    <t>S Akgun, C Greenhow</t>
  </si>
  <si>
    <t>Artificial intelligence in education: Addressing ethical challenges in K-12 settings</t>
  </si>
  <si>
    <t>AI and Ethics</t>
  </si>
  <si>
    <t>https://link.springer.com/article/10.1007/s43681-021-00096-7</t>
  </si>
  <si>
    <t>https://scholar.google.com/scholar?cites=925037724924864181&amp;as_sdt=2005&amp;sciodt=2007&amp;hl=en</t>
  </si>
  <si>
    <t>10.1007/s43681-021-00096-7</t>
  </si>
  <si>
    <t>… Artificial intelligence (AI) is a field of study that combines the applications of machine learning… ) briefly defines AI through the concepts of machine learning and algorithms; (2) introduces …</t>
  </si>
  <si>
    <t>https://scholar.google.com/scholar?q=related:tWb75ehk1gwJ:scholar.google.com/&amp;scioq=artificial+intelligence+accounting+finance&amp;hl=en&amp;as_sdt=2007&amp;as_ylo=2021&amp;as_yhi=2024</t>
  </si>
  <si>
    <t>V Charles, A Emrouznejad, T Gherman</t>
  </si>
  <si>
    <t>A critical analysis of the integration of blockchain and artificial intelligence for supply chain</t>
  </si>
  <si>
    <t>https://link.springer.com/article/10.1007/s10479-023-05169-w</t>
  </si>
  <si>
    <t>https://scholar.google.com/scholar?cites=16267563168396828828&amp;as_sdt=2005&amp;sciodt=2007&amp;hl=en</t>
  </si>
  <si>
    <t>10.1007/s10479-023-05169-w</t>
  </si>
  <si>
    <t>… of blockchain and artificial intelligence integration for supply chain that are relevant to this study. … , business, and financial services to the automobile industry and humanitarian logistics. …</t>
  </si>
  <si>
    <t>https://scholar.google.com/scholar?q=related:nGCFLYP-weEJ:scholar.google.com/&amp;scioq=artificial+intelligence+accounting+finance&amp;hl=en&amp;as_sdt=2007&amp;as_ylo=2021&amp;as_yhi=2024</t>
  </si>
  <si>
    <t>A Belhadi, V Mani, SS Kamble, SAR Khan…</t>
  </si>
  <si>
    <t>Artificial intelligence-driven innovation for enhancing supply chain resilience and performance under the effect of supply chain dynamism: an empirical …</t>
  </si>
  <si>
    <t>https://link.springer.com/article/10.1007/s10479-021-03956-x</t>
  </si>
  <si>
    <t>https://scholar.google.com/scholar?cites=10082165983348712768&amp;as_sdt=2005&amp;sciodt=2007&amp;hl=en</t>
  </si>
  <si>
    <t>10.1007/s10479-021-03956-x</t>
  </si>
  <si>
    <t>… Artificial Intelligence (AI) in building SCRes and improving supply chain performance (SCP). The present study investigates the direct and indirect effects of AI, SCRes, and SCP under a …</t>
  </si>
  <si>
    <t>https://scholar.google.com/scholar?q=related:QOUGVIsM64sJ:scholar.google.com/&amp;scioq=artificial+intelligence+accounting+finance&amp;hl=en&amp;as_sdt=2007&amp;as_ylo=2021&amp;as_yhi=2024</t>
  </si>
  <si>
    <t>A Gunjan, S Bhattacharyya</t>
  </si>
  <si>
    <t>A brief review of portfolio optimization techniques</t>
  </si>
  <si>
    <t>Artificial Intelligence Review</t>
  </si>
  <si>
    <t>https://link.springer.com/article/10.1007/s10462-022-10273-7</t>
  </si>
  <si>
    <t>https://scholar.google.com/scholar?cites=13549037216258987623&amp;as_sdt=2005&amp;sciodt=2007&amp;hl=en</t>
  </si>
  <si>
    <t>10.1007/s10462-022-10273-7</t>
  </si>
  <si>
    <t>… been a challenging proposition in finance and management. … In this paper, different classical, statistical and intelligent … advances in machine learning and artificial intelligence can help …</t>
  </si>
  <si>
    <t>https://scholar.google.com/scholar?q=related:Zxaq84_ZB7wJ:scholar.google.com/&amp;scioq=artificial+intelligence+accounting+finance&amp;hl=en&amp;as_sdt=2007&amp;as_ylo=2021&amp;as_yhi=2024</t>
  </si>
  <si>
    <t>MN Injadat, A Moubayed, AB Nassif…</t>
  </si>
  <si>
    <t>Machine learning towards intelligent systems: applications, challenges, and opportunities</t>
  </si>
  <si>
    <t>Artificial Intelligence …</t>
  </si>
  <si>
    <t>https://link.springer.com/article/10.1007/s10462-020-09948-w</t>
  </si>
  <si>
    <t>https://scholar.google.com/scholar?cites=15262884364807282904&amp;as_sdt=2005&amp;sciodt=2007&amp;hl=en</t>
  </si>
  <si>
    <t>10.1007/s10462-020-09948-w</t>
  </si>
  <si>
    <t>… Section 6 sheds light on the banking and finance sector. Section 7 focuses on the area of … The emerging growth of ML adoption in various fields is emphasized by the amount of financial …</t>
  </si>
  <si>
    <t>https://arxiv.org/pdf/2101.03655</t>
  </si>
  <si>
    <t>https://scholar.google.com/scholar?q=related:2KAzrHao0NMJ:scholar.google.com/&amp;scioq=artificial+intelligence+accounting+finance&amp;hl=en&amp;as_sdt=2007&amp;as_ylo=2021&amp;as_yhi=2024</t>
  </si>
  <si>
    <t>S Mohr, R Kühl</t>
  </si>
  <si>
    <t>Acceptance of artificial intelligence in German agriculture: an application of the technology acceptance model and the theory of planned behavior</t>
  </si>
  <si>
    <t>Precision Agriculture</t>
  </si>
  <si>
    <t>https://link.springer.com/article/10.1007/s11119-021-09814-x</t>
  </si>
  <si>
    <t>https://scholar.google.com/scholar?cites=6546232554417907614&amp;as_sdt=2005&amp;sciodt=2007&amp;hl=en</t>
  </si>
  <si>
    <t>10.1007/s11119-021-09814-x</t>
  </si>
  <si>
    <t>The use of Artificial Intelligence (AI) in agriculture is expected to yield advantages such as savings in production resources, labor costs, and working hours as well as a reduction in soil …</t>
  </si>
  <si>
    <t>https://scholar.google.com/scholar?q=related:nmctJ9Pj2FoJ:scholar.google.com/&amp;scioq=artificial+intelligence+accounting+finance&amp;hl=en&amp;as_sdt=2007&amp;as_ylo=2021&amp;as_yhi=2024</t>
  </si>
  <si>
    <t>AK Kar, AK Kushwaha</t>
  </si>
  <si>
    <t>Facilitators and barriers of artificial intelligence adoption in business–insights from opinions using big data analytics</t>
  </si>
  <si>
    <t>https://link.springer.com/article/10.1007/s10796-021-10219-4</t>
  </si>
  <si>
    <t>https://scholar.google.com/scholar?cites=14039109839555065709&amp;as_sdt=2005&amp;sciodt=2007&amp;hl=en</t>
  </si>
  <si>
    <t>10.1007/s10796-021-10219-4</t>
  </si>
  <si>
    <t>Data-driven predictions have become an inseparable part of business decisions. Artificial Intelligence (AI) has started helping the product and support teams perform more accurate …</t>
  </si>
  <si>
    <t>https://scholar.google.com/scholar?q=related:bfdeRQTw1MIJ:scholar.google.com/&amp;scioq=artificial+intelligence+accounting+finance&amp;hl=en&amp;as_sdt=2007&amp;as_ylo=2021&amp;as_yhi=2024</t>
  </si>
  <si>
    <t>N Tsolakis, R Schumacher, M Dora…</t>
  </si>
  <si>
    <t>Artificial intelligence and blockchain implementation in supply chains: a pathway to sustainability and data monetisation?</t>
  </si>
  <si>
    <t>https://link.springer.com/article/10.1007/s10479-022-04785-2</t>
  </si>
  <si>
    <t>https://scholar.google.com/scholar?cites=9208804697166585505&amp;as_sdt=2005&amp;sciodt=2007&amp;hl=en</t>
  </si>
  <si>
    <t>10.1007/s10479-022-04785-2</t>
  </si>
  <si>
    <t>… In this regard, this research explores the joint implementation of Artificial Intelligence (AI) and Blockchain Technology (BCT) in supply chains for extending operations performance …</t>
  </si>
  <si>
    <t>https://scholar.google.com/scholar?q=related:oR6Q7BQ_zH8J:scholar.google.com/&amp;scioq=artificial+intelligence+accounting+finance&amp;hl=en&amp;as_sdt=2007&amp;as_ylo=2021&amp;as_yhi=2024</t>
  </si>
  <si>
    <t>N Kaushal, RPS Kaurav, B Sivathanu…</t>
  </si>
  <si>
    <t>Artificial intelligence and HRM: identifying future research Agenda using systematic literature review and bibliometric analysis</t>
  </si>
  <si>
    <t>Management Review …</t>
  </si>
  <si>
    <t>https://link.springer.com/article/10.1007/s11301-021-00249-2</t>
  </si>
  <si>
    <t>https://scholar.google.com/scholar?cites=9652915896119918850&amp;as_sdt=2005&amp;sciodt=2007&amp;hl=en</t>
  </si>
  <si>
    <t>10.1007/s11301-021-00249-2</t>
  </si>
  <si>
    <t>… Artificial Intelligence also aids to attract talent with high potential and assess recommendations as rapidly as possible, investigating the appropriateness of the description, designation, …</t>
  </si>
  <si>
    <t>https://scholar.google.com/scholar?q=related:AgHzOt0L9oUJ:scholar.google.com/&amp;scioq=artificial+intelligence+accounting+finance&amp;hl=en&amp;as_sdt=2007&amp;as_ylo=2021&amp;as_yhi=2024</t>
  </si>
  <si>
    <t>J Bertomeu, E Cheynel, E Floyd, W Pan</t>
  </si>
  <si>
    <t>Using machine learning to detect misstatements</t>
  </si>
  <si>
    <t>https://link.springer.com/article/10.1007/s11142-020-09563-8</t>
  </si>
  <si>
    <t>https://scholar.google.com/scholar?cites=5868252424270486873&amp;as_sdt=2005&amp;sciodt=2007&amp;hl=en</t>
  </si>
  <si>
    <t>10.1007/s11142-020-09563-8</t>
  </si>
  <si>
    <t>… in accounting research, machine learning offers new ways to find patterns in accounting … probability of accounting irregularities for each firm-year using financial statement variables. …</t>
  </si>
  <si>
    <t>https://scholar.google.com/scholar?q=related:WZ33EH04cFEJ:scholar.google.com/&amp;scioq=artificial+intelligence+accounting+finance&amp;hl=en&amp;as_sdt=2007&amp;as_ylo=2021&amp;as_yhi=2024</t>
  </si>
  <si>
    <t>BZ Berikol, M Killi</t>
  </si>
  <si>
    <t>The effects of digital transformation process on accounting profession and accounting education</t>
  </si>
  <si>
    <t>Ethics and Sustainability in Accounting and Finance …</t>
  </si>
  <si>
    <t>https://link.springer.com/chapter/10.1007/978-981-15-1928-4_13</t>
  </si>
  <si>
    <t>https://scholar.google.com/scholar?cites=12478150708715503818&amp;as_sdt=2005&amp;sciodt=2007&amp;hl=en</t>
  </si>
  <si>
    <t>10.1007/978-981-15-1928-4_13</t>
  </si>
  <si>
    <t>… Approval of transactions, closing accounts and creating financial statements has gained … errors, and thus the efficiency of decreasing accounting works has increased. As collection of …</t>
  </si>
  <si>
    <t>https://www.researchgate.net/profile/Bilal-Berikol-2/publication/347861755_The_Effects_of_Digital_Transformation_Process_on_Accounting_Profession_and_Accounting_Education/links/602114b192851c4ed5580226/The-Effects-of-Digital-Transformation-Process-on-Accounting-Profession-and-Accounting-Education.pdf</t>
  </si>
  <si>
    <t>https://scholar.google.com/scholar?q=related:ysDGHvVLK60J:scholar.google.com/&amp;scioq=artificial+intelligence+accounting+finance&amp;hl=en&amp;as_sdt=2007&amp;as_ylo=2021&amp;as_yhi=2024</t>
  </si>
  <si>
    <t>R Justo-Hanani</t>
  </si>
  <si>
    <t>The politics of Artificial Intelligence regulation and governance reform in the European Union</t>
  </si>
  <si>
    <t>Policy Sciences</t>
  </si>
  <si>
    <t>https://link.springer.com/article/10.1007/s11077-022-09452-8</t>
  </si>
  <si>
    <t>https://scholar.google.com/scholar?cites=2416490599586892798&amp;as_sdt=2005&amp;sciodt=2007&amp;hl=en</t>
  </si>
  <si>
    <t>10.1007/s11077-022-09452-8</t>
  </si>
  <si>
    <t>… of the framework for Artificial Intelligence regulation and … and financial crisis has brought into the spotlight the political salience of digital markets governance. In the Artificial Intelligence (…</t>
  </si>
  <si>
    <t>https://social-sciences.tau.ac.il/sites/socsci.tau.ac.il/files/media_server/social/public/CV/ronitjus/The%20politics%20of%20Artifcial%20Intelligence%20regulation.pdf</t>
  </si>
  <si>
    <t>https://scholar.google.com/scholar?q=related:_otyr2UZiSEJ:scholar.google.com/&amp;scioq=artificial+intelligence+accounting+finance&amp;hl=en&amp;as_sdt=2007&amp;as_ylo=2021&amp;as_yhi=2024</t>
  </si>
  <si>
    <t>N Colaner</t>
  </si>
  <si>
    <t>Is explainable artificial intelligence intrinsically valuable?</t>
  </si>
  <si>
    <t>https://link.springer.com/article/10.1007/s00146-021-01184-2</t>
  </si>
  <si>
    <t>https://scholar.google.com/scholar?cites=4964648745940177161&amp;as_sdt=2005&amp;sciodt=2007&amp;hl=en</t>
  </si>
  <si>
    <t>10.1007/s00146-021-01184-2</t>
  </si>
  <si>
    <t>There is general consensus that explainable artificial intelligence (“XAI”) is valuable, but there is significant divergence when we try to articulate why, exactly, it is desirable. This …</t>
  </si>
  <si>
    <t>https://scholar.google.com/scholar?q=related:CVFaCLv55UQJ:scholar.google.com/&amp;scioq=artificial+intelligence+accounting+finance&amp;hl=en&amp;as_sdt=2007&amp;as_ylo=2021&amp;as_yhi=2024</t>
  </si>
  <si>
    <t>F Gao, X Jia, Z Zhao, CC Chen, F Xu, Z Geng…</t>
  </si>
  <si>
    <t>Bibliometric analysis on tendency and topics of artificial intelligence over last decade</t>
  </si>
  <si>
    <t>Microsystem …</t>
  </si>
  <si>
    <t>https://link.springer.com/article/10.1007/s00542-019-04426-y</t>
  </si>
  <si>
    <t>https://scholar.google.com/scholar?cites=607322716566482038&amp;as_sdt=2005&amp;sciodt=2007&amp;hl=en</t>
  </si>
  <si>
    <t>10.1007/s00542-019-04426-y</t>
  </si>
  <si>
    <t>… The articles, which belong to the category of “computer science artificial intelligence” were refined … All the authors declare that they have no financial interest in the findings of this study. …</t>
  </si>
  <si>
    <t>https://www.researchgate.net/profile/Gao-Fang-7/publication/332352383_Bibliometric_analysis_on_tendency_and_topics_of_artificial_intelligence_over_last_decade/links/6215898bba15e05e2ea20f48/Bibliometric-analysis-on-tendency-and-topics-of-artificial-intelligence-over-last-decade.pdf</t>
  </si>
  <si>
    <t>https://scholar.google.com/scholar?q=related:dmz4AMukbQgJ:scholar.google.com/&amp;scioq=artificial+intelligence+accounting+finance&amp;hl=en&amp;as_sdt=2007&amp;as_ylo=2021&amp;as_yhi=2024</t>
  </si>
  <si>
    <t>AM Cox</t>
  </si>
  <si>
    <t>Exploring the impact of Artificial Intelligence and robots on higher education through literature-based design fictions</t>
  </si>
  <si>
    <t>International Journal of Educational Technology in …</t>
  </si>
  <si>
    <t>https://link.springer.com/article/10.1186/s41239-020-00237-8</t>
  </si>
  <si>
    <t>https://scholar.google.com/scholar?cites=16486977969799010305&amp;as_sdt=2005&amp;sciodt=2007&amp;hl=en</t>
  </si>
  <si>
    <t>10.1186/s41239-020-00237-8</t>
  </si>
  <si>
    <t>… The potential of Artificial Intelligence (AI) and robots to reshape our future has attracted vast interest among the public, government and academia in the last few years. As in every other …</t>
  </si>
  <si>
    <t>https://scholar.google.com/scholar?q=related:AZiPnRyDzeQJ:scholar.google.com/&amp;scioq=artificial+intelligence+accounting+finance&amp;hl=en&amp;as_sdt=2007&amp;as_ylo=2021&amp;as_yhi=2024</t>
  </si>
  <si>
    <t>C Novelli, M Taddeo, L Floridi</t>
  </si>
  <si>
    <t>Accountability in artificial intelligence: what it is and how it works</t>
  </si>
  <si>
    <t>AI &amp;SOCIETY</t>
  </si>
  <si>
    <t>https://link.springer.com/article/10.1007/s00146-023-01635-y</t>
  </si>
  <si>
    <t>https://scholar.google.com/scholar?cites=6842409359219677321&amp;as_sdt=2005&amp;sciodt=2007&amp;hl=en</t>
  </si>
  <si>
    <t>10.1007/s00146-023-01635-y</t>
  </si>
  <si>
    <t>… Accountability is a cornerstone of the governance of artificial intelligence (AI). However, it is often defined too imprecisely because its multifaceted nature and the sociotechnical …</t>
  </si>
  <si>
    <t>https://scholar.google.com/scholar?q=related:idgYQA8f9V4J:scholar.google.com/&amp;scioq=artificial+intelligence+accounting+finance&amp;hl=en&amp;as_sdt=2007&amp;as_ylo=2021&amp;as_yhi=2024</t>
  </si>
  <si>
    <t>R Lukyanenko, W Maass, VC Storey</t>
  </si>
  <si>
    <t>Trust in artificial intelligence: From a Foundational Trust Framework to emerging research opportunities</t>
  </si>
  <si>
    <t>Electronic Markets</t>
  </si>
  <si>
    <t>https://link.springer.com/article/10.1007/s12525-022-00605-4?trk=public_post_comment-text</t>
  </si>
  <si>
    <t>https://scholar.google.com/scholar?cites=3845592289979295181&amp;as_sdt=2005&amp;sciodt=2007&amp;hl=en</t>
  </si>
  <si>
    <t>10.1007/s12525-022-00605-4</t>
  </si>
  <si>
    <t>… Few technological developments rival the explosive growth of artificial intelligence (AI). AI is estimated to contribute $15 trillion to global GDP by 2030 (Rao &amp;Verweij, 2017). In fact, it …</t>
  </si>
  <si>
    <t>https://scholar.google.com/scholar?q=related:zWUyG9BJXjUJ:scholar.google.com/&amp;scioq=artificial+intelligence+accounting+finance&amp;hl=en&amp;as_sdt=2007&amp;as_ylo=2021&amp;as_yhi=2024</t>
  </si>
  <si>
    <t>K Murphy, E Di Ruggiero, R Upshur, DJ Willison…</t>
  </si>
  <si>
    <t>Artificial intelligence for good health: a scoping review of the ethics literature</t>
  </si>
  <si>
    <t>BMC medical …</t>
  </si>
  <si>
    <t>https://link.springer.com/article/10.1186/s12910-021-00577-8</t>
  </si>
  <si>
    <t>https://scholar.google.com/scholar?cites=8111568573147758292&amp;as_sdt=2005&amp;sciodt=2007&amp;hl=en</t>
  </si>
  <si>
    <t>10.1186/s12910-021-00577-8</t>
  </si>
  <si>
    <t>… Amongst them, Canada was the first country to release a $125 million Pan-Canadian Artificial Intelligence Strategy to advance new public and private sector collaborations to stimulate …</t>
  </si>
  <si>
    <t>https://scholar.google.com/scholar?q=related:1L6x7aMUknAJ:scholar.google.com/&amp;scioq=artificial+intelligence+accounting+finance&amp;hl=en&amp;as_sdt=2007&amp;as_ylo=2021&amp;as_yhi=2024</t>
  </si>
  <si>
    <t>S Gupta, S Kamboj, S Bag</t>
  </si>
  <si>
    <t>Role of risks in the development of responsible artificial intelligence in the digital healthcare domain</t>
  </si>
  <si>
    <t>https://link.springer.com/article/10.1007/s10796-021-10174-0</t>
  </si>
  <si>
    <t>https://scholar.google.com/scholar?cites=16105953506739346884&amp;as_sdt=2005&amp;sciodt=2007&amp;hl=en</t>
  </si>
  <si>
    <t>10.1007/s10796-021-10174-0</t>
  </si>
  <si>
    <t>… The use of artificial intelligence (AI) in the healthcare field is gaining popularity. However, it … The principle of responsible AI states that artificial intelligence-based systems should be …</t>
  </si>
  <si>
    <t>https://scholar.google.com/scholar?q=related:xN0nomHXg98J:scholar.google.com/&amp;scioq=artificial+intelligence+accounting+finance&amp;hl=en&amp;as_sdt=2007&amp;as_ylo=2021&amp;as_yhi=2024</t>
  </si>
  <si>
    <t>M Waqas, S Tu, Z Halim, SU Rehman, G Abbas…</t>
  </si>
  <si>
    <t>The role of artificial intelligence and machine learning in wireless networks security: Principle, practice and challenges</t>
  </si>
  <si>
    <t>https://link.springer.com/article/10.1007/s10462-022-10143-2</t>
  </si>
  <si>
    <t>https://scholar.google.com/scholar?cites=9502379514869537534&amp;as_sdt=2005&amp;sciodt=2007&amp;hl=en</t>
  </si>
  <si>
    <t>10.1007/s10462-022-10143-2</t>
  </si>
  <si>
    <t>… Artificial Intelligence (AI) has emerged as a promising solution and a volume of literature exists on the methodological studies of AI to resolve the security challenge. In this survey, we …</t>
  </si>
  <si>
    <t>https://scholar.google.com/scholar?q=related:_lq_sNI734MJ:scholar.google.com/&amp;scioq=artificial+intelligence+accounting+finance&amp;hl=en&amp;as_sdt=2007&amp;as_ylo=2021&amp;as_yhi=2024</t>
  </si>
  <si>
    <t>P Ezanno, S Picault, G Beaunée, X Bailly, F Muñoz…</t>
  </si>
  <si>
    <t>Research perspectives on animal health in the era of artificial intelligence</t>
  </si>
  <si>
    <t>Veterinary …</t>
  </si>
  <si>
    <t>https://link.springer.com/article/10.1186/s13567-021-00902-4</t>
  </si>
  <si>
    <t>https://scholar.google.com/scholar?cites=1519718980369840972&amp;as_sdt=2005&amp;sciodt=2007&amp;hl=en</t>
  </si>
  <si>
    <t>10.1186/s13567-021-00902-4</t>
  </si>
  <si>
    <t>… Artificial intelligence (AI) encompasses a large range of theories and technologies used to solve problems of high logical or algorithmic complexity. It crosses many disciplines, including …</t>
  </si>
  <si>
    <t>https://scholar.google.com/scholar?q=related:TPtcX1wgFxUJ:scholar.google.com/&amp;scioq=artificial+intelligence+accounting+finance&amp;hl=en&amp;as_sdt=2007&amp;as_ylo=2021&amp;as_yhi=2024</t>
  </si>
  <si>
    <t>AT Rizvi, A Haleem, S Bahl, M Javaid</t>
  </si>
  <si>
    <t>Artificial intelligence (AI) and its applications in Indian manufacturing: A review</t>
  </si>
  <si>
    <t>Current Advances in Mechanical …</t>
  </si>
  <si>
    <t>https://link.springer.com/chapter/10.1007/978-981-33-4795-3_76</t>
  </si>
  <si>
    <t>https://scholar.google.com/scholar?cites=3933995268456954084&amp;as_sdt=2005&amp;sciodt=2007&amp;hl=en</t>
  </si>
  <si>
    <t>10.1007/978-981-33-4795-3_76</t>
  </si>
  <si>
    <t>… intelligent robots to improve manufacturing and enhance the quality of the finished product and overall productivity. Indeed, artificial intelligence … the scope of artificial intelligence and its …</t>
  </si>
  <si>
    <t>https://scholar.google.com/scholar?q=related:5LhxfNpbmDYJ:scholar.google.com/&amp;scioq=artificial+intelligence+accounting+finance&amp;hl=en&amp;as_sdt=2007&amp;as_ylo=2021&amp;as_yhi=2024</t>
  </si>
  <si>
    <t>E Hickman, M Petrin</t>
  </si>
  <si>
    <t>Trustworthy AI and corporate governance: the EU's ethics guidelines for trustworthy artificial intelligence from a company law perspective</t>
  </si>
  <si>
    <t>European Business Organization Law Review</t>
  </si>
  <si>
    <t>https://link.springer.com/article/10.1007/s40804-021-00224-0</t>
  </si>
  <si>
    <t>https://scholar.google.com/scholar?cites=573763797469655689&amp;as_sdt=2005&amp;sciodt=2007&amp;hl=en</t>
  </si>
  <si>
    <t>10.1007/s40804-021-00224-0</t>
  </si>
  <si>
    <t>… In 2019, the Directorate-General Justice and Consumers launched a tender concerning the relevance and impact of artificial intelligence for company law and corporate governance, …</t>
  </si>
  <si>
    <t>https://scholar.google.com/scholar?q=related:iXIoRSJr9gcJ:scholar.google.com/&amp;scioq=artificial+intelligence+accounting+finance&amp;hl=en&amp;as_sdt=2007&amp;as_ylo=2021&amp;as_yhi=2024</t>
  </si>
  <si>
    <t>S Friedrich, G Antes, S Behr, H Binder…</t>
  </si>
  <si>
    <t>Is there a role for statistics in artificial intelligence?</t>
  </si>
  <si>
    <t>Advances in Data …</t>
  </si>
  <si>
    <t>https://link.springer.com/article/10.1007/s11634-021-00455-6</t>
  </si>
  <si>
    <t>https://scholar.google.com/scholar?cites=17117653492569368663&amp;as_sdt=2005&amp;sciodt=2007&amp;hl=en</t>
  </si>
  <si>
    <t>10.1007/s11634-021-00455-6</t>
  </si>
  <si>
    <t>… The research on and application of artificial intelligence (AI) has triggered a comprehensive … Britain and led to the fact that the financial support for AI research was almost completely …</t>
  </si>
  <si>
    <t>https://scholar.google.com/scholar?q=related:V2jShCgfju0J:scholar.google.com/&amp;scioq=artificial+intelligence+accounting+finance&amp;hl=en&amp;as_sdt=2007&amp;as_ylo=2021&amp;as_yhi=2024</t>
  </si>
  <si>
    <t>A Kurani, P Doshi, A Vakharia, M Shah</t>
  </si>
  <si>
    <t>A comprehensive comparative study of artificial neural network (ANN) and support vector machines (SVM) on stock forecasting</t>
  </si>
  <si>
    <t>Annals of Data Science</t>
  </si>
  <si>
    <t>https://link.springer.com/article/10.1007/s40745-021-00344-x</t>
  </si>
  <si>
    <t>https://scholar.google.com/scholar?cites=5192773561877225705&amp;as_sdt=2005&amp;sciodt=2007&amp;hl=en</t>
  </si>
  <si>
    <t>10.1007/s40745-021-00344-x</t>
  </si>
  <si>
    <t>… of innovation in accounts such as financial risk management and stock … Machine learning and Artificial Intelligence technologies … An SVM also accounts for errors and thus has great …</t>
  </si>
  <si>
    <t>https://scholar.google.com/scholar?q=related:6WC7wgpwEEgJ:scholar.google.com/&amp;scioq=artificial+intelligence+accounting+finance&amp;hl=en&amp;as_sdt=2007&amp;as_ylo=2021&amp;as_yhi=2024</t>
  </si>
  <si>
    <t>E Dieterle, C Dede, M Walker</t>
  </si>
  <si>
    <t>The cyclical ethical effects of using artificial intelligence in education</t>
  </si>
  <si>
    <t>AI &amp;society</t>
  </si>
  <si>
    <t>https://link.springer.com/article/10.1007/s00146-022-01497-w</t>
  </si>
  <si>
    <t>https://scholar.google.com/scholar?cites=10335608946715369716&amp;as_sdt=2005&amp;sciodt=2007&amp;hl=en</t>
  </si>
  <si>
    <t>10.1007/s00146-022-01497-w</t>
  </si>
  <si>
    <t>… Analyzing those data through artificial intelligence (AI) techniques, such as machine learning, computer vision, and natural language processing, can answer instructional and …</t>
  </si>
  <si>
    <t>https://scholar.google.com/scholar?q=related:9KBRnpN1b48J:scholar.google.com/&amp;scioq=artificial+intelligence+accounting+finance&amp;hl=en&amp;as_sdt=2007&amp;as_ylo=2021&amp;as_yhi=2024</t>
  </si>
  <si>
    <t>M Mirbabaie, F Brünker, NRJ Möllmann, S Stieglitz</t>
  </si>
  <si>
    <t>The rise of artificial intelligence–understanding the AI identity threat at the workplace</t>
  </si>
  <si>
    <t>https://link.springer.com/article/10.1007/s12525-021-00496-x</t>
  </si>
  <si>
    <t>https://scholar.google.com/scholar?cites=3162859749738455346&amp;as_sdt=2005&amp;sciodt=2007&amp;hl=en</t>
  </si>
  <si>
    <t>10.1007/s12525-021-00496-x</t>
  </si>
  <si>
    <t>… One major factor driving this discussion is the ongoing development of artificial intelligence (AI), which that can be described as “the ability of a machine to perform cognitive functions …</t>
  </si>
  <si>
    <t>https://scholar.google.com/scholar?q=related:MqGKUS-85CsJ:scholar.google.com/&amp;scioq=artificial+intelligence+accounting+finance&amp;hl=en&amp;as_sdt=2007&amp;as_ylo=2021&amp;as_yhi=2024</t>
  </si>
  <si>
    <t>W Leal Filho, P Yang, JHPP Eustachio, AM Azul…</t>
  </si>
  <si>
    <t>Deploying digitalisation and artificial intelligence in sustainable development research</t>
  </si>
  <si>
    <t>Environment …</t>
  </si>
  <si>
    <t>https://link.springer.com/article/10.1007/s10668-022-02252-3</t>
  </si>
  <si>
    <t>https://scholar.google.com/scholar?cites=9277070237990668686&amp;as_sdt=2005&amp;sciodt=2007&amp;hl=en</t>
  </si>
  <si>
    <t>10.1007/s10668-022-02252-3</t>
  </si>
  <si>
    <t>… The next step in the evolution of automation is the development of artificial intelligence (AI), ie intelligence which is demonstrated by machines and systems, which cannot only perform …</t>
  </si>
  <si>
    <t>https://scholar.google.com/scholar?q=related:jknIuzrGvoAJ:scholar.google.com/&amp;scioq=artificial+intelligence+accounting+finance&amp;hl=en&amp;as_sdt=2007&amp;as_ylo=2021&amp;as_yhi=2024</t>
  </si>
  <si>
    <t>Y Li, Y Pan</t>
  </si>
  <si>
    <t>A novel ensemble deep learning model for stock prediction based on stock prices and news</t>
  </si>
  <si>
    <t>International Journal of Data Science and Analytics</t>
  </si>
  <si>
    <t>https://link.springer.com/article/10.1007/s41060-021-00279-9</t>
  </si>
  <si>
    <t>https://scholar.google.com/scholar?cites=18329726943867328300&amp;as_sdt=2005&amp;sciodt=2007&amp;hl=en</t>
  </si>
  <si>
    <t>10.1007/s41060-021-00279-9</t>
  </si>
  <si>
    <t>… scientists to use artificial intelligence to predict future stock … online information for tax, accounting, and finance news. The Wall … We consider these four financial news data because …</t>
  </si>
  <si>
    <t>https://scholar.google.com/scholar?q=related:LFceV4pFYP4J:scholar.google.com/&amp;scioq=artificial+intelligence+accounting+finance&amp;hl=en&amp;as_sdt=2007&amp;as_ylo=2021&amp;as_yhi=2024</t>
  </si>
  <si>
    <t>B Li, Z Xu</t>
  </si>
  <si>
    <t>Insights into financial technology (FinTech): a bibliometric and visual study</t>
  </si>
  <si>
    <t>Financial innovation</t>
  </si>
  <si>
    <t>https://link.springer.com/article/10.1186/s40854-021-00285-7</t>
  </si>
  <si>
    <t>https://scholar.google.com/scholar?cites=2719877005885772288&amp;as_sdt=2005&amp;sciodt=2007&amp;hl=en</t>
  </si>
  <si>
    <t>10.1186/s40854-021-00285-7</t>
  </si>
  <si>
    <t>… Specifically, it will be easier to collect and analyze data in the financial market to reduce … on artificial intelligence and big data can redefine the price discovery mechanism of the financial …</t>
  </si>
  <si>
    <t>https://scholar.google.com/scholar?q=related:ABKT8LnxviUJ:scholar.google.com/&amp;scioq=artificial+intelligence+accounting+finance&amp;hl=en&amp;as_sdt=2007&amp;as_ylo=2021&amp;as_yhi=2024</t>
  </si>
  <si>
    <t>FA Batarseh, L Freeman, CH Huang</t>
  </si>
  <si>
    <t>A survey on artificial intelligence assurance</t>
  </si>
  <si>
    <t>Journal of Big Data</t>
  </si>
  <si>
    <t>https://link.springer.com/article/10.1186/s40537-021-00445-7</t>
  </si>
  <si>
    <t>https://scholar.google.com/scholar?cites=9878415496152956737&amp;as_sdt=2005&amp;sciodt=2007&amp;hl=en</t>
  </si>
  <si>
    <t>10.1186/s40537-021-00445-7</t>
  </si>
  <si>
    <t>… Artificial Intelligence (AI) algorithms are increasingly providing decision making and operational support across multiple domains. AI includes a wide (and growing) library of algorithms …</t>
  </si>
  <si>
    <t>https://scholar.google.com/scholar?q=related:QT_pP44uF4kJ:scholar.google.com/&amp;scioq=artificial+intelligence+accounting+finance&amp;hl=en&amp;as_sdt=2007&amp;as_ylo=2021&amp;as_yhi=2024</t>
  </si>
  <si>
    <t>W Rodgers, T Nguyen</t>
  </si>
  <si>
    <t>Advertising benefits from ethical artificial intelligence algorithmic purchase decision pathways</t>
  </si>
  <si>
    <t>Journal of business ethics</t>
  </si>
  <si>
    <t>https://link.springer.com/article/10.1007/s10551-022-05048-7</t>
  </si>
  <si>
    <t>https://scholar.google.com/scholar?cites=6503702810226466287&amp;as_sdt=2005&amp;sciodt=2007&amp;hl=en</t>
  </si>
  <si>
    <t>10.1007/s10551-022-05048-7</t>
  </si>
  <si>
    <t>… Artificial intelligence (AI) has transcended across numerous fields in our lives (Kaplan &amp; Haenlein, 2019, 2020; Russell &amp;Norvig, 2020). Further, AI can dramatically improve individuals …</t>
  </si>
  <si>
    <t>https://scholar.google.com/scholar?q=related:7x1CcD_LQVoJ:scholar.google.com/&amp;scioq=artificial+intelligence+accounting+finance&amp;hl=en&amp;as_sdt=2007&amp;as_ylo=2021&amp;as_yhi=2024</t>
  </si>
  <si>
    <t>S Akter, K Michael, MR Uddin, G McCarthy…</t>
  </si>
  <si>
    <t>Transforming business using digital innovations: The application of AI, blockchain, cloud and data analytics</t>
  </si>
  <si>
    <t>https://link.springer.com/article/10.1007/s10479-020-03620-w</t>
  </si>
  <si>
    <t>https://scholar.google.com/scholar?cites=13994959316923756185&amp;as_sdt=2005&amp;sciodt=2007&amp;hl=en</t>
  </si>
  <si>
    <t>10.1007/s10479-020-03620-w</t>
  </si>
  <si>
    <t>… the lens of four emerging technology fields: artificial intelligence, blockchain, cloud and data … it confirms the settlements between the financial entities and identifies delays or problems …</t>
  </si>
  <si>
    <t>https://ro.uow.edu.au/cgi/viewcontent.cgi?article=1630&amp;context=gsbpapers</t>
  </si>
  <si>
    <t>https://scholar.google.com/scholar?q=related:ma5Iq1kVOMIJ:scholar.google.com/&amp;scioq=artificial+intelligence+accounting+finance&amp;hl=en&amp;as_sdt=2007&amp;as_ylo=2021&amp;as_yhi=2024</t>
  </si>
  <si>
    <t>C Sun</t>
  </si>
  <si>
    <t>The correlation between green finance and carbon emissions based on improved neural network</t>
  </si>
  <si>
    <t>Neural Computing and Applications</t>
  </si>
  <si>
    <t>https://link.springer.com/article/10.1007/s00521-021-06514-5</t>
  </si>
  <si>
    <t>https://scholar.google.com/scholar?cites=8913734388518214040&amp;as_sdt=2005&amp;sciodt=2007&amp;hl=en</t>
  </si>
  <si>
    <t>10.1007/s00521-021-06514-5</t>
  </si>
  <si>
    <t>… Next, this paper builds an accounting system for China’s carbon trading from the micro-enterprise level, which fundamentally restricts the enterprise’s control and management of …</t>
  </si>
  <si>
    <t>https://scholar.google.com/scholar?q=related:mNnPCTPys3sJ:scholar.google.com/&amp;scioq=artificial+intelligence+accounting+finance&amp;hl=en&amp;as_sdt=2007&amp;as_ylo=2021&amp;as_yhi=2024</t>
  </si>
  <si>
    <t>E Uysal, S Alavi, V Bezençon</t>
  </si>
  <si>
    <t>Trojan horse or useful helper? A relationship perspective on artificial intelligence assistants with humanlike features</t>
  </si>
  <si>
    <t>Journal of the Academy of Marketing …</t>
  </si>
  <si>
    <t>https://link.springer.com/article/10.1007/s11747-022-00856-9</t>
  </si>
  <si>
    <t>https://scholar.google.com/scholar?cites=8199469517192670269&amp;as_sdt=2005&amp;sciodt=2007&amp;hl=en</t>
  </si>
  <si>
    <t>10.1007/s11747-022-00856-9</t>
  </si>
  <si>
    <t>… Artificial intelligence assistants (AIAs) such as Alexa are prevalent in consumers’ homes. Owing to their powerful artificial intelligence, consumers may perceive that AIAs have a mind of …</t>
  </si>
  <si>
    <t>https://scholar.google.com/scholar?q=related:PazpThVeynEJ:scholar.google.com/&amp;scioq=artificial+intelligence+accounting+finance&amp;hl=en&amp;as_sdt=2007&amp;as_ylo=2021&amp;as_yhi=2024</t>
  </si>
  <si>
    <t>D Fotheringham, MA Wiles</t>
  </si>
  <si>
    <t>The effect of implementing chatbot customer service on stock returns: An event study analysis</t>
  </si>
  <si>
    <t>https://link.springer.com/article/10.1007/s11747-022-00841-2</t>
  </si>
  <si>
    <t>https://scholar.google.com/scholar?cites=229363072386029076&amp;as_sdt=2005&amp;sciodt=2007&amp;hl=en</t>
  </si>
  <si>
    <t>10.1007/s11747-022-00841-2</t>
  </si>
  <si>
    <t>… Advancements in conversational Artificial Intelligence (AI) have led to rapid growth in firms’ use … would foster relational benefits and thus improve firm financial performance. Footnote 3 …</t>
  </si>
  <si>
    <t>https://scholar.google.com/scholar?q=related:FFYpxn_cLgMJ:scholar.google.com/&amp;scioq=artificial+intelligence+accounting+finance&amp;hl=en&amp;as_sdt=2007&amp;as_ylo=2021&amp;as_yhi=2024</t>
  </si>
  <si>
    <t>NS Sewpersadh</t>
  </si>
  <si>
    <t>Disruptive business value models in the digital era</t>
  </si>
  <si>
    <t>Journal of Innovation and Entrepreneurship</t>
  </si>
  <si>
    <t>https://link.springer.com/article/10.1186/s13731-022-00252-1</t>
  </si>
  <si>
    <t>https://scholar.google.com/scholar?cites=2055329993972369758&amp;as_sdt=2005&amp;sciodt=2007&amp;hl=en</t>
  </si>
  <si>
    <t>10.1186/s13731-022-00252-1</t>
  </si>
  <si>
    <t>… disruptive environment of growing artificial intelligence. Hence, … business services and artificial intelligence had not been … Other articles published by technology or accounting firms in …</t>
  </si>
  <si>
    <t>https://scholar.google.com/scholar?q=related:Xsntar3_hRwJ:scholar.google.com/&amp;scioq=artificial+intelligence+accounting+finance&amp;hl=en&amp;as_sdt=2007&amp;as_ylo=2021&amp;as_yhi=2024</t>
  </si>
  <si>
    <t>F Naz, S Karim, A Houcine, MA Naeem</t>
  </si>
  <si>
    <t>Fintech growth during COVID-19 in MENA region: current challenges and future prospects</t>
  </si>
  <si>
    <t>Electronic Commerce Research</t>
  </si>
  <si>
    <t>https://link.springer.com/article/10.1007/s10660-022-09583-3</t>
  </si>
  <si>
    <t>https://scholar.google.com/scholar?cites=2916465984912461060&amp;as_sdt=2005&amp;sciodt=2007&amp;hl=en</t>
  </si>
  <si>
    <t>10.1007/s10660-022-09583-3</t>
  </si>
  <si>
    <t>… The three main categories where financial sector can benefit from artificial intelligence and technological innovations are conversational (face-to-face) banking termed as front office; …</t>
  </si>
  <si>
    <t>https://scholar.google.com/scholar?q=related:BI03dlxeeSgJ:scholar.google.com/&amp;scioq=artificial+intelligence+accounting+finance&amp;hl=en&amp;as_sdt=2007&amp;as_ylo=2021&amp;as_yhi=2024</t>
  </si>
  <si>
    <t>A Chhaidar, M Abdelhedi, I Abdelkafi</t>
  </si>
  <si>
    <t>The effect of financial technology investment level on European banks' profitability</t>
  </si>
  <si>
    <t>Journal of the Knowledge Economy</t>
  </si>
  <si>
    <t>https://link.springer.com/article/10.1007/s13132-022-00992-1</t>
  </si>
  <si>
    <t>https://scholar.google.com/scholar?cites=13840053119058663052&amp;as_sdt=2005&amp;sciodt=2007&amp;hl=en</t>
  </si>
  <si>
    <t>10.1007/s13132-022-00992-1</t>
  </si>
  <si>
    <t>… They reveal that automation, robotics, the Internet of Things, big data, and artificial intelligence are the most used technologies in the mining industry. They also consider the digital …</t>
  </si>
  <si>
    <t>https://scholar.google.com/scholar?q=related:jFYH6vu-EcAJ:scholar.google.com/&amp;scioq=artificial+intelligence+accounting+finance&amp;hl=en&amp;as_sdt=2007&amp;as_ylo=2021&amp;as_yhi=2024</t>
  </si>
  <si>
    <t>C Tomazzoli, S Scannapieco, M Cristani</t>
  </si>
  <si>
    <t>Internet of things and artificial intelligence enable energy efficiency</t>
  </si>
  <si>
    <t>Journal of Ambient Intelligence …</t>
  </si>
  <si>
    <t>https://link.springer.com/article/10.1007/s12652-020-02151-3</t>
  </si>
  <si>
    <t>https://scholar.google.com/scholar?cites=983733944003846889&amp;as_sdt=2005&amp;sciodt=2007&amp;hl=en</t>
  </si>
  <si>
    <t>10.1007/s12652-020-02151-3</t>
  </si>
  <si>
    <t>… In this section we discuss suitability of artificial intelligence methods for energy efficiency in buildings. The setting for energy efficiency in buildings as depicted above is a typical use …</t>
  </si>
  <si>
    <t>https://scholar.google.com/scholar?q=related:6eLXXc_spg0J:scholar.google.com/&amp;scioq=artificial+intelligence+accounting+finance&amp;hl=en&amp;as_sdt=2007&amp;as_ylo=2021&amp;as_yhi=2024</t>
  </si>
  <si>
    <t>U Peters</t>
  </si>
  <si>
    <t>Algorithmic political bias in artificial intelligence systems</t>
  </si>
  <si>
    <t>Philosophy &amp;Technology</t>
  </si>
  <si>
    <t>https://link.springer.com/article/10.1007/s13347-022-00512-8</t>
  </si>
  <si>
    <t>https://scholar.google.com/scholar?cites=2431769620583641465&amp;as_sdt=2005&amp;sciodt=2007&amp;hl=en</t>
  </si>
  <si>
    <t>10.1007/s13347-022-00512-8</t>
  </si>
  <si>
    <t>Some artificial intelligence (AI) systems can display algorithmic bias, ie they may produce outputs that unfairly discriminate against people based on their social identity. Much research …</t>
  </si>
  <si>
    <t>https://scholar.google.com/scholar?q=related:eXF5-pVhvyEJ:scholar.google.com/&amp;scioq=artificial+intelligence+accounting+finance&amp;hl=en&amp;as_sdt=2007&amp;as_ylo=2021&amp;as_yhi=2024</t>
  </si>
  <si>
    <t>AS Villar, N Khan</t>
  </si>
  <si>
    <t>Robotic process automation in banking industry: a case study on Deutsche Bank</t>
  </si>
  <si>
    <t>Journal of Banking and Financial Technology</t>
  </si>
  <si>
    <t>https://link.springer.com/article/10.1007/s42786-021-00030-9</t>
  </si>
  <si>
    <t>https://scholar.google.com/scholar?cites=15858873948944013677&amp;as_sdt=2005&amp;sciodt=2007&amp;hl=en</t>
  </si>
  <si>
    <t>10.1007/s42786-021-00030-9</t>
  </si>
  <si>
    <t>… of Robotics process automation (RPA) and artificial intelligence (AI) at the Deutsche Bank. As … They predict that consumers will eventually prefer artificial intelligence and chatbots to …</t>
  </si>
  <si>
    <t>https://scholar.google.com/scholar?q=related:bRmBKNUJFtwJ:scholar.google.com/&amp;scioq=artificial+intelligence+accounting+finance&amp;hl=en&amp;as_sdt=2007&amp;as_ylo=2021&amp;as_yhi=2024</t>
  </si>
  <si>
    <t>AA Garcez, LC Lamb</t>
  </si>
  <si>
    <t>Neurosymbolic AI: the 3rd wave</t>
  </si>
  <si>
    <t>https://link.springer.com/article/10.1007/s10462-023-10448-w</t>
  </si>
  <si>
    <t>https://scholar.google.com/scholar?cites=14654024024877439445&amp;as_sdt=2005&amp;sciodt=2007&amp;hl=en</t>
  </si>
  <si>
    <t>10.1007/s10462-023-10448-w</t>
  </si>
  <si>
    <t>… Current advances in Artificial Intelligence (AI) and Machine Learning have achieved unprecedented impact across research communities and industry. Nevertheless, concerns around …</t>
  </si>
  <si>
    <t>https://arxiv.org/pdf/2012.05876.pdf%7CNeurosymbolic</t>
  </si>
  <si>
    <t>https://scholar.google.com/scholar?q=related:1Rnc1DWNXcsJ:scholar.google.com/&amp;scioq=artificial+intelligence+accounting+finance&amp;hl=en&amp;as_sdt=2007&amp;as_ylo=2021&amp;as_yhi=2024</t>
  </si>
  <si>
    <t>J Cui, Z Wang, SB Ho, E Cambria</t>
  </si>
  <si>
    <t>Survey on sentiment analysis: evolution of research methods and topics</t>
  </si>
  <si>
    <t>https://link.springer.com/article/10.1007/s10462-022-10386-z</t>
  </si>
  <si>
    <t>https://scholar.google.com/scholar?cites=7815128529904611045&amp;as_sdt=2005&amp;sciodt=2007&amp;hl=en</t>
  </si>
  <si>
    <t>10.1007/s10462-022-10386-z</t>
  </si>
  <si>
    <t>… sentiment analysis: evolution of research methods and topics | Artificial Intelligence Review … the papers, discovering that supervised machine learning algorithms are the most commonly …</t>
  </si>
  <si>
    <t>https://scholar.google.com/scholar?q=related:5S782v3pdGwJ:scholar.google.com/&amp;scioq=artificial+intelligence+accounting+finance&amp;hl=en&amp;as_sdt=2007&amp;as_ylo=2021&amp;as_yhi=2024</t>
  </si>
  <si>
    <t>Y Chen, EK Kumara, V Sivakumar</t>
  </si>
  <si>
    <t>Invesitigation of finance industry on risk awareness model and digital economic growth</t>
  </si>
  <si>
    <t>https://link.springer.com/article/10.1007/s10479-021-04287-7</t>
  </si>
  <si>
    <t>https://scholar.google.com/scholar?cites=919525832360188318&amp;as_sdt=2005&amp;sciodt=2007&amp;hl=en</t>
  </si>
  <si>
    <t>10.1007/s10479-021-04287-7</t>
  </si>
  <si>
    <t>… finance plays a significant role in each economy, supported by the information. This paper aims to identify and encourage artificial intelligence to manage financial … , finance, accounting, …</t>
  </si>
  <si>
    <t>https://link.springer.com/content/pdf/10.1007/s10479-021-04287-7.pdf</t>
  </si>
  <si>
    <t>https://scholar.google.com/scholar?q=related:ntmfZ9_PwgwJ:scholar.google.com/&amp;scioq=artificial+intelligence+accounting+finance&amp;hl=en&amp;as_sdt=2007&amp;as_ylo=2021&amp;as_yhi=2024</t>
  </si>
  <si>
    <t>T Muganyi, L Yan, Y Yin, H Sun, X Gong…</t>
  </si>
  <si>
    <t>Fintech, regtech, and financial development: evidence from China</t>
  </si>
  <si>
    <t>https://link.springer.com/article/10.1186/s40854-021-00313-6</t>
  </si>
  <si>
    <t>https://scholar.google.com/scholar?cites=17404972082753844951&amp;as_sdt=2005&amp;sciodt=2007&amp;hl=en</t>
  </si>
  <si>
    <t>10.1186/s40854-021-00313-6</t>
  </si>
  <si>
    <t>… policies to promote fintech growth while preserving financial system stability. Assessing the … such as artificial intelligence, big data analytics, cloud computing, machine learning, …</t>
  </si>
  <si>
    <t>https://scholar.google.com/scholar?q=related:1zYizuThivEJ:scholar.google.com/&amp;scioq=artificial+intelligence+accounting+finance&amp;hl=en&amp;as_sdt=2007&amp;as_ylo=2021&amp;as_yhi=2024</t>
  </si>
  <si>
    <t>S Ben Jabeur, N Stef, P Carmona</t>
  </si>
  <si>
    <t>Bankruptcy prediction using the XGBoost algorithm and variable importance feature engineering</t>
  </si>
  <si>
    <t>Computational Economics</t>
  </si>
  <si>
    <t>https://link.springer.com/article/10.1007/s10614-021-10227-1</t>
  </si>
  <si>
    <t>https://scholar.google.com/scholar?cites=3659423804109946279&amp;as_sdt=2005&amp;sciodt=2007&amp;hl=en</t>
  </si>
  <si>
    <t>10.1007/s10614-021-10227-1</t>
  </si>
  <si>
    <t>… in financial distress prediction. Second, we compare FS-XGBoost with seven machine learning … where β i represents the discriminant weights, X i represent the accounting ratios, N the …</t>
  </si>
  <si>
    <t>https://roderic.uv.es/bitstreams/e531eb35-8e15-4866-9b8f-9b3b2c8bb441/download</t>
  </si>
  <si>
    <t>https://scholar.google.com/scholar?q=related:p_2Uto_iyDIJ:scholar.google.com/&amp;scioq=artificial+intelligence+accounting+finance&amp;hl=en&amp;as_sdt=2007&amp;as_ylo=2021&amp;as_yhi=2024</t>
  </si>
  <si>
    <t>M Ala'raj, MF Abbod, M Majdalawieh</t>
  </si>
  <si>
    <t>Modelling customers credit card behaviour using bidirectional LSTM neural networks</t>
  </si>
  <si>
    <t>https://link.springer.com/article/10.1186/s40537-021-00461-7</t>
  </si>
  <si>
    <t>https://scholar.google.com/scholar?cites=13846456529016943701&amp;as_sdt=2005&amp;sciodt=2007&amp;hl=en</t>
  </si>
  <si>
    <t>10.1186/s40537-021-00461-7</t>
  </si>
  <si>
    <t>… artificial intelligence (AI) techniques to help banks and financial institutions to support their financial … ; predicting accounts likely to close or settle early; offering new financial products …</t>
  </si>
  <si>
    <t>https://scholar.google.com/scholar?q=related:VXTx-dl-KMAJ:scholar.google.com/&amp;scioq=artificial+intelligence+accounting+finance&amp;hl=en&amp;as_sdt=2007&amp;as_ylo=2021&amp;as_yhi=2024</t>
  </si>
  <si>
    <t>W Chen, S Srinivasan</t>
  </si>
  <si>
    <t>Going digital: Implications for firm value and performance</t>
  </si>
  <si>
    <t>https://link.springer.com/article/10.1007/s11142-023-09753-0</t>
  </si>
  <si>
    <t>https://scholar.google.com/scholar?cites=6613351720885208527&amp;as_sdt=2005&amp;sciodt=2007&amp;hl=en</t>
  </si>
  <si>
    <t>10.1007/s11142-023-09753-0</t>
  </si>
  <si>
    <t>… such as analytics, artificial intelligence, big data, cloud computing, and machine learning, has … valuations is validated by increases in future financial performance, as measured by return-…</t>
  </si>
  <si>
    <t>https://pdfs.semanticscholar.org/925f/c046e7b8e2660ef91e72732ccec0720735c1.pdf</t>
  </si>
  <si>
    <t>https://scholar.google.com/scholar?q=related:z8UU4llYx1sJ:scholar.google.com/&amp;scioq=artificial+intelligence+accounting+finance&amp;hl=en&amp;as_sdt=2007&amp;as_ylo=2021&amp;as_yhi=2024</t>
  </si>
  <si>
    <t>J Ayling, A Chapman</t>
  </si>
  <si>
    <t>Putting AI ethics to work: are the tools fit for purpose?</t>
  </si>
  <si>
    <t>https://link.springer.com/article/10.1007/s43681-021-00084-x</t>
  </si>
  <si>
    <t>https://scholar.google.com/scholar?cites=17932086433240553892&amp;as_sdt=2005&amp;sciodt=2007&amp;hl=en</t>
  </si>
  <si>
    <t>10.1007/s43681-021-00084-x</t>
  </si>
  <si>
    <t>… accountability in Artificial Intelligence (AI) … financial sector where there exist globally agreed standards like Generally Accepted Accounting Principles (GAAP) and International Financial …</t>
  </si>
  <si>
    <t>https://scholar.google.com/scholar?q=related:pJnnTpqR2_gJ:scholar.google.com/&amp;scioq=artificial+intelligence+accounting+finance&amp;hl=en&amp;as_sdt=2007&amp;as_ylo=2021&amp;as_yhi=2024</t>
  </si>
  <si>
    <t>D Schiff</t>
  </si>
  <si>
    <t>Education for AI, not AI for Education: The Role of Education and Ethics in National AI Policy Strategies</t>
  </si>
  <si>
    <t>International Journal of Artificial Intelligence in …</t>
  </si>
  <si>
    <t>https://link.springer.com/article/10.1007/s40593-021-00270-2</t>
  </si>
  <si>
    <t>https://scholar.google.com/scholar?cites=15765415370356740747&amp;as_sdt=2005&amp;sciodt=2007&amp;hl=en</t>
  </si>
  <si>
    <t>10.1007/s40593-021-00270-2</t>
  </si>
  <si>
    <t>… As of 2021, more than 30 countries have released national artificial intelligence (AI) policy strategies. These documents articulate plans and expectations regarding how AI will impact …</t>
  </si>
  <si>
    <t>https://scholar.google.com/scholar?q=related:i9KYJsABytoJ:scholar.google.com/&amp;scioq=artificial+intelligence+accounting+finance&amp;hl=en&amp;as_sdt=2007&amp;as_ylo=2021&amp;as_yhi=2024</t>
  </si>
  <si>
    <t>M Dionisio, SJ de Souza Junior, F Paula…</t>
  </si>
  <si>
    <t>The role of digital social innovations to address SDGs: A systematic review</t>
  </si>
  <si>
    <t>https://link.springer.com/article/10.1007/s10668-023-03038-x</t>
  </si>
  <si>
    <t>https://scholar.google.com/scholar?cites=12258460830745631581&amp;as_sdt=2005&amp;sciodt=2007&amp;hl=en</t>
  </si>
  <si>
    <t>10.1007/s10668-023-03038-x</t>
  </si>
  <si>
    <t>… blockchain, IoT, artificial intelligence, and autonomous robots … , digital transformation, and Industry 4.0, which accounts for … of the development of participatory financing or crowdfunding …</t>
  </si>
  <si>
    <t>https://scholar.google.com/scholar?q=related:XRuibS3NHqoJ:scholar.google.com/&amp;scioq=artificial+intelligence+accounting+finance&amp;hl=en&amp;as_sdt=2007&amp;as_ylo=2021&amp;as_yhi=2024</t>
  </si>
  <si>
    <t>J Mökander, J Schuett, HR Kirk, L Floridi</t>
  </si>
  <si>
    <t>Auditing large language models: a three-layered approach</t>
  </si>
  <si>
    <t>https://link.springer.com/article/10.1007/s43681-023-00289-2</t>
  </si>
  <si>
    <t>https://scholar.google.com/scholar?cites=4005233466222180267&amp;as_sdt=2005&amp;sciodt=2007&amp;hl=en</t>
  </si>
  <si>
    <t>10.1007/s43681-023-00289-2</t>
  </si>
  <si>
    <t>… Large language models (LLMs) represent a major advance in artificial intelligence (AI) research. However, the widespread use of LLMs is also coupled with significant ethical and social …</t>
  </si>
  <si>
    <t>https://scholar.google.com/scholar?q=related:q_et7J1ylTcJ:scholar.google.com/&amp;scioq=artificial+intelligence+accounting+finance&amp;hl=en&amp;as_sdt=2007&amp;as_ylo=2021&amp;as_yhi=2024</t>
  </si>
  <si>
    <t>J Liu, Y Jiang, S Gan, L He, Q Zhang</t>
  </si>
  <si>
    <t>Can digital finance promote corporate green innovation?</t>
  </si>
  <si>
    <t>https://link.springer.com/article/10.1007/s11356-022-18667-4</t>
  </si>
  <si>
    <t>https://scholar.google.com/scholar?cites=16198319778983826909&amp;as_sdt=2005&amp;sciodt=2007&amp;hl=en</t>
  </si>
  <si>
    <t>10.1007/s11356-022-18667-4</t>
  </si>
  <si>
    <t>… artificial intelligence, digital finance will expand the scope and reach capabilities of financial … electronic accounts, while the depth of digital finance mainly reflects the actual use of digital …</t>
  </si>
  <si>
    <t>https://scholar.google.com/scholar?q=related:3dWDQAT-y-AJ:scholar.google.com/&amp;scioq=artificial+intelligence+accounting+finance&amp;hl=en&amp;as_sdt=2007&amp;as_ylo=2021&amp;as_yhi=2024</t>
  </si>
  <si>
    <t>S Gronauer, K Diepold</t>
  </si>
  <si>
    <t>Multi-agent deep reinforcement learning: a survey</t>
  </si>
  <si>
    <t>https://link.springer.com/article/10.1007/s10462-021-09996-w</t>
  </si>
  <si>
    <t>https://scholar.google.com/scholar?cites=9936561385648781426&amp;as_sdt=2005&amp;sciodt=2007&amp;hl=en</t>
  </si>
  <si>
    <t>10.1007/s10462-021-09996-w</t>
  </si>
  <si>
    <t>The advances in reinforcement learning have recorded sublime success in various domains. Although the multi-agent domain has been overshadowed by its single-agent counterpart …</t>
  </si>
  <si>
    <t>https://scholar.google.com/scholar?q=related:cnh1IO_B5YkJ:scholar.google.com/&amp;scioq=artificial+intelligence+accounting+finance&amp;hl=en&amp;as_sdt=2007&amp;as_ylo=2021&amp;as_yhi=2024</t>
  </si>
  <si>
    <t>J Von Solms</t>
  </si>
  <si>
    <t>Integrating Regulatory Technology (RegTech) into the digital transformation of a bank Treasury</t>
  </si>
  <si>
    <t>Journal of Banking Regulation</t>
  </si>
  <si>
    <t>https://link.springer.com/article/10.1057/s41261-020-00134-0</t>
  </si>
  <si>
    <t>https://scholar.google.com/scholar?cites=12853516583093310303&amp;as_sdt=2005&amp;sciodt=2007&amp;hl=en</t>
  </si>
  <si>
    <t>10.1057/s41261-020-00134-0</t>
  </si>
  <si>
    <t>… This costs the banking industry $270bn per year and accounts for 10 per cent of … eg Artificial Intelligence to drive subjective based strategic actions such as optimal allocation of financial …</t>
  </si>
  <si>
    <t>https://scholar.google.com/scholar?q=related:X5PeQTvdYLIJ:scholar.google.com/&amp;scioq=artificial+intelligence+accounting+finance&amp;hl=en&amp;as_sdt=2007&amp;as_ylo=2021&amp;as_yhi=2024</t>
  </si>
  <si>
    <t>F Boissay, T Ehlers, L Gambacorta, HS Shin</t>
  </si>
  <si>
    <t>Big techs in finance: on the new nexus between data privacy and competition</t>
  </si>
  <si>
    <t>https://link.springer.com/chapter/10.1007/978-3-030-65117-6_31</t>
  </si>
  <si>
    <t>https://scholar.google.com/scholar?cites=8279454905239257025&amp;as_sdt=2005&amp;sciodt=2007&amp;hl=en</t>
  </si>
  <si>
    <t>10.1007/978-3-030-65117-6_31</t>
  </si>
  <si>
    <t>… advanced analytical methods such as machine learning and network analysis (artificial intelligence) can reduce such costs. Big data relevant for financial services obtained directly from …</t>
  </si>
  <si>
    <t>https://scholar.google.com/scholar?q=related:wb-msF6I5nIJ:scholar.google.com/&amp;scioq=artificial+intelligence+accounting+finance&amp;hl=en&amp;as_sdt=2007&amp;as_ylo=2021&amp;as_yhi=2024</t>
  </si>
  <si>
    <t>A Belhadi, SS Kamble, V Mani, I Benkhati…</t>
  </si>
  <si>
    <t>An ensemble machine learning approach for forecasting credit risk of agricultural SMEs' investments in agriculture 4.0 through supply chain finance</t>
  </si>
  <si>
    <t>https://link.springer.com/article/10.1007/s10479-021-04366-9</t>
  </si>
  <si>
    <t>https://scholar.google.com/scholar?cites=17785136383124175138&amp;as_sdt=2005&amp;sciodt=2007&amp;hl=en</t>
  </si>
  <si>
    <t>10.1007/s10479-021-04366-9</t>
  </si>
  <si>
    <t>… FSPs are more disposed to consider the SME's financial request to finance its investment because a large-scale LE pays the receivable accounts with stable profitability. Therefore, LEs …</t>
  </si>
  <si>
    <t>https://scholar.google.com/scholar?q=related:Ivn9jU9_0fYJ:scholar.google.com/&amp;scioq=artificial+intelligence+accounting+finance&amp;hl=en&amp;as_sdt=2007&amp;as_ylo=2021&amp;as_yhi=2024</t>
  </si>
  <si>
    <t>P Dwivedi, JI Alabdooli, R Dwivedi</t>
  </si>
  <si>
    <t>Role of FinTech adoption for competitiveness and performance of the bank: a study of banking industry in UAE</t>
  </si>
  <si>
    <t>International Journal of Global …</t>
  </si>
  <si>
    <t>https://link.springer.com/article/10.1007/s42943-021-00033-9</t>
  </si>
  <si>
    <t>https://scholar.google.com/scholar?cites=6537134116976138372&amp;as_sdt=2005&amp;sciodt=2007&amp;hl=en</t>
  </si>
  <si>
    <t>10.1007/s42943-021-00033-9</t>
  </si>
  <si>
    <t>… FinTech is the combination of innovation and technology to deliver financial products and … Impact of artificial intelligence on the performance of banking industry in the Middle East. …</t>
  </si>
  <si>
    <t>https://scholar.google.com/scholar?q=related:hBhzG9iQuFoJ:scholar.google.com/&amp;scioq=artificial+intelligence+accounting+finance&amp;hl=en&amp;as_sdt=2007&amp;as_ylo=2021&amp;as_yhi=2024</t>
  </si>
  <si>
    <t>Y Cao, Y Shao, H Zhang</t>
  </si>
  <si>
    <t>Study on early warning of E-commerce enterprise financial risk based on deep learning algorithm</t>
  </si>
  <si>
    <t>https://link.springer.com/article/10.1007/s10660-020-09454-9</t>
  </si>
  <si>
    <t>https://scholar.google.com/scholar?cites=15549222547697705580&amp;as_sdt=2005&amp;sciodt=2007&amp;hl=en</t>
  </si>
  <si>
    <t>10.1007/s10660-020-09454-9</t>
  </si>
  <si>
    <t>… financial risk early warning of an e-commerce company is based on the company's financial accounting … some sensitive financial indicators, and simultaneously monitor and predict the …</t>
  </si>
  <si>
    <t>https://scholar.google.com/scholar?q=related:bCIEGYbvydcJ:scholar.google.com/&amp;scioq=artificial+intelligence+accounting+finance&amp;hl=en&amp;as_sdt=2007&amp;as_ylo=2021&amp;as_yhi=2024</t>
  </si>
  <si>
    <t>DS Watson, L Floridi</t>
  </si>
  <si>
    <t>The explanation game: a formal framework for interpretable machine learning</t>
  </si>
  <si>
    <t>… , governance, and policies in artificial intelligence</t>
  </si>
  <si>
    <t>https://link.springer.com/chapter/10.1007/978-3-030-81907-1_11</t>
  </si>
  <si>
    <t>https://scholar.google.com/scholar?cites=4759431552391862703&amp;as_sdt=2005&amp;sciodt=2007&amp;hl=en</t>
  </si>
  <si>
    <t>10.1007/978-3-030-81907-1_11</t>
  </si>
  <si>
    <t>… abbreviated as xAI (explainable Artificial Intelligence) or iML (interpretable Machine Learning). We adopt … 11.3.1) as opposed to other, more generic artificial intelligence applications. …</t>
  </si>
  <si>
    <t>https://link.springer.com/content/pdf/10.1007/s11229-020-02629-9.pdf</t>
  </si>
  <si>
    <t>https://scholar.google.com/scholar?q=related:r1kaxcflDEIJ:scholar.google.com/&amp;scioq=artificial+intelligence+accounting+finance&amp;hl=en&amp;as_sdt=2007&amp;as_ylo=2021&amp;as_yhi=2024</t>
  </si>
  <si>
    <t>H Kim, H Cho, D Ryu</t>
  </si>
  <si>
    <t>Corporate bankruptcy prediction using machine learning methodologies with a focus on sequential data</t>
  </si>
  <si>
    <t>https://link.springer.com/article/10.1007/s10614-021-10126-5</t>
  </si>
  <si>
    <t>https://scholar.google.com/scholar?cites=17068194210829209009&amp;as_sdt=2005&amp;sciodt=2007&amp;hl=en</t>
  </si>
  <si>
    <t>10.1007/s10614-021-10126-5</t>
  </si>
  <si>
    <t>… We collect quarterly accounting data for non-financial industry companies from the Compustat North America dataset to conduct the empirical analysis. We also take daily market data …</t>
  </si>
  <si>
    <t>https://scholar.google.com/scholar?q=related:sY3aHTRo3uwJ:scholar.google.com/&amp;scioq=artificial+intelligence+accounting+finance&amp;hl=en&amp;as_sdt=2007&amp;as_ylo=2021&amp;as_yhi=2024</t>
  </si>
  <si>
    <t>F Pourpanah, R Wang, CP Lim, XZ Wang…</t>
  </si>
  <si>
    <t>A review of artificial fish swarm algorithms: Recent advances and applications</t>
  </si>
  <si>
    <t>https://link.springer.com/article/10.1007/s10462-022-10214-4</t>
  </si>
  <si>
    <t>https://scholar.google.com/scholar?cites=4460182365322699324&amp;as_sdt=2005&amp;sciodt=2007&amp;hl=en</t>
  </si>
  <si>
    <t>10.1007/s10462-022-10214-4</t>
  </si>
  <si>
    <t>… of artificial fish swarm algorithms: recent advances and applications | Artificial Intelligence … of AFSA has emerged as an effective Swarm Intelligence (SI) methodology that has been …</t>
  </si>
  <si>
    <t>https://arxiv.org/pdf/2011.05700</t>
  </si>
  <si>
    <t>https://scholar.google.com/scholar?q=related:PGKF7jrA5T0J:scholar.google.com/&amp;scioq=artificial+intelligence+accounting+finance&amp;hl=en&amp;as_sdt=2007&amp;as_ylo=2021&amp;as_yhi=2024</t>
  </si>
  <si>
    <t>A Wong, T Bäck, AV Kononova, A Plaat</t>
  </si>
  <si>
    <t>Deep multiagent reinforcement learning: Challenges and directions</t>
  </si>
  <si>
    <t>https://link.springer.com/article/10.1007/s10462-022-10299-x</t>
  </si>
  <si>
    <t>https://scholar.google.com/scholar?cites=1770577476864562300&amp;as_sdt=2005&amp;sciodt=2007&amp;hl=en</t>
  </si>
  <si>
    <t>10.1007/s10462-022-10299-x</t>
  </si>
  <si>
    <t>This paper surveys the field of deep multiagent reinforcement learning (RL). The combination of deep neural networks with RL has gained increased traction in recent years and is …</t>
  </si>
  <si>
    <t>https://scholar.google.com/scholar?q=related:fNTRk9VakhgJ:scholar.google.com/&amp;scioq=artificial+intelligence+accounting+finance&amp;hl=en&amp;as_sdt=2007&amp;as_ylo=2021&amp;as_yhi=2024</t>
  </si>
  <si>
    <t>K Zheng, Z Zhang, J Gauthier</t>
  </si>
  <si>
    <t>RETRACTED ARTICLE: Blockchain-based intelligent contract for factoring business in supply chains</t>
  </si>
  <si>
    <t>https://link.springer.com/article/10.1007/s10479-020-03601-z</t>
  </si>
  <si>
    <t>https://scholar.google.com/scholar?cites=10404459394058881400&amp;as_sdt=2005&amp;sciodt=2007&amp;hl=en</t>
  </si>
  <si>
    <t>10.1007/s10479-020-03601-z</t>
  </si>
  <si>
    <t>… factor financing process and obtain an equilibrium solution based on the principle of utility maximization, which highlights the optimization effect of the intelligent … financing and accounts …</t>
  </si>
  <si>
    <t>https://scholar.google.com/scholar?q=related:eAnblrEQZJAJ:scholar.google.com/&amp;scioq=artificial+intelligence+accounting+finance&amp;hl=en&amp;as_sdt=2007&amp;as_ylo=2021&amp;as_yhi=2024</t>
  </si>
  <si>
    <t>J Mökander, M Axente, F Casolari, L Floridi</t>
  </si>
  <si>
    <t>Conformity assessments and post-market monitoring: a guide to the role of auditing in the proposed European AI regulation</t>
  </si>
  <si>
    <t>https://link.springer.com/article/10.1007/s11023-021-09577-4</t>
  </si>
  <si>
    <t>https://scholar.google.com/scholar?cites=16965963620699534002&amp;as_sdt=2005&amp;sciodt=2007&amp;hl=en</t>
  </si>
  <si>
    <t>10.1007/s11023-021-09577-4</t>
  </si>
  <si>
    <t>… Footnote 25 At a Union level, a ‘European Artificial Intelligence Board’ will be established to … GDPR) In fact, the European Artificial Intelligence Board is not conceived as an independent …</t>
  </si>
  <si>
    <t>https://scholar.google.com/scholar?q=related:svL-AwY2c-sJ:scholar.google.com/&amp;scioq=artificial+intelligence+accounting+finance&amp;hl=en&amp;as_sdt=2007&amp;as_ylo=2021&amp;as_yhi=2024</t>
  </si>
  <si>
    <t>Y Chen, Y Lu, L Bulysheva, MY Kataev</t>
  </si>
  <si>
    <t>Applications of blockchain in industry 4.0: A review</t>
  </si>
  <si>
    <t>https://link.springer.com/article/10.1007/s10796-022-10248-7</t>
  </si>
  <si>
    <t>https://scholar.google.com/scholar?cites=8316560101886459871&amp;as_sdt=2005&amp;sciodt=2007&amp;hl=en</t>
  </si>
  <si>
    <t>10.1007/s10796-022-10248-7</t>
  </si>
  <si>
    <t>… Blockchain should be consolidated with 5G and artificial intelligence to tackle the challenges … As one of the most important next generation infrastructure technologies of the financial …</t>
  </si>
  <si>
    <t>https://scholar.google.com/scholar?q=related:3_8ggllbanMJ:scholar.google.com/&amp;scioq=artificial+intelligence+accounting+finance&amp;hl=en&amp;as_sdt=2007&amp;as_ylo=2021&amp;as_yhi=2024</t>
  </si>
  <si>
    <t>R Williams, S Ali, N Devasia, D DiPaola, J Hong…</t>
  </si>
  <si>
    <t>AI+ ethics curricula for middle school youth: Lessons learned from three project-based curricula</t>
  </si>
  <si>
    <t>https://link.springer.com/article/10.1007/s40593-022-00298-y</t>
  </si>
  <si>
    <t>https://scholar.google.com/scholar?cites=15499722302270433037&amp;as_sdt=2005&amp;sciodt=2007&amp;hl=en</t>
  </si>
  <si>
    <t>10.1007/s40593-022-00298-y</t>
  </si>
  <si>
    <t>… We found that students were overall extremely aware of the existence of artificial intelligence. Across all three curricula, 90.5% (n = 74 total responses) of students had heard of AI before …</t>
  </si>
  <si>
    <t>https://scholar.google.com/scholar?q=related:DWcHGFATGtcJ:scholar.google.com/&amp;scioq=artificial+intelligence+accounting+finance&amp;hl=en&amp;as_sdt=2007&amp;as_ylo=2021&amp;as_yhi=2024</t>
  </si>
  <si>
    <t>M Smith, S Miller</t>
  </si>
  <si>
    <t>The ethical application of biometric facial recognition technology</t>
  </si>
  <si>
    <t>https://link.springer.com/article/10.1007/S00146-021-01199-9</t>
  </si>
  <si>
    <t>https://scholar.google.com/scholar?cites=2651291270400623184&amp;as_sdt=2005&amp;sciodt=2007&amp;hl=en</t>
  </si>
  <si>
    <t>10.1007/S00146-021-01199-9</t>
  </si>
  <si>
    <t>… Biometric facial recognition is an artificial intelligence technology involving the automated … Its capability is expanding rapidly in association with artificial intelligence and has great …</t>
  </si>
  <si>
    <t>https://scholar.google.com/scholar?q=related:UMJSAF1HyyQJ:scholar.google.com/&amp;scioq=artificial+intelligence+accounting+finance&amp;hl=en&amp;as_sdt=2007&amp;as_ylo=2021&amp;as_yhi=2024</t>
  </si>
  <si>
    <t>Z Wu, D Ji, K Yu, X Zeng, D Wu…</t>
  </si>
  <si>
    <t>AI creativity and the human-AI co-creation model</t>
  </si>
  <si>
    <t>… , HCI 2021, Held as Part of …</t>
  </si>
  <si>
    <t>https://link.springer.com/chapter/10.1007/978-3-030-78462-1_13</t>
  </si>
  <si>
    <t>https://scholar.google.com/scholar?cites=13347631243383430127&amp;as_sdt=2005&amp;sciodt=2007&amp;hl=en</t>
  </si>
  <si>
    <t>10.1007/978-3-030-78462-1_13</t>
  </si>
  <si>
    <t>… Artificial intelligence (AI) is bringing new possibilities to numerous fields. There have been a … mainly in information technology, marketing, finance and accounting, and customer service, …</t>
  </si>
  <si>
    <t>https://www.researchgate.net/profile/Mohammad-Shidujaman/publication/352937210_AI_Creativity_and_the_Human-AI_Co-creation_Model/links/60f58d1a9541032c6d5081f6/AI-Creativity-and-the-Human-AI-Co-creation-Model.pdf</t>
  </si>
  <si>
    <t>https://scholar.google.com/scholar?q=related:71vGpuVPPLkJ:scholar.google.com/&amp;scioq=artificial+intelligence+accounting+finance&amp;hl=en&amp;as_sdt=2007&amp;as_ylo=2021&amp;as_yhi=2024</t>
  </si>
  <si>
    <t>J Park</t>
  </si>
  <si>
    <t>Promises and challenges of Blockchain in education</t>
  </si>
  <si>
    <t>Smart Learning Environments</t>
  </si>
  <si>
    <t>https://link.springer.com/article/10.1186/s40561-021-00179-2</t>
  </si>
  <si>
    <t>https://scholar.google.com/scholar?cites=6152151238632933635&amp;as_sdt=2005&amp;sciodt=2007&amp;hl=en</t>
  </si>
  <si>
    <t>10.1186/s40561-021-00179-2</t>
  </si>
  <si>
    <t>… from the industrial, financial and other sectors including the … such as Artificial Intelligence and Machine Learning. These are … mode of production and crowd financing/accounting. It is …</t>
  </si>
  <si>
    <t>https://scholar.google.com/scholar?q=related:Awkyv_TUYFUJ:scholar.google.com/&amp;scioq=artificial+intelligence+accounting+finance&amp;hl=en&amp;as_sdt=2007&amp;as_ylo=2021&amp;as_yhi=2024</t>
  </si>
  <si>
    <t>J Hatzius</t>
  </si>
  <si>
    <t>The Potentially Large Effects of Artificial Intelligence on Economic Growth (Briggs/Kodnani)</t>
  </si>
  <si>
    <t>Goldman Sachs</t>
  </si>
  <si>
    <t>static.poder360.com.br</t>
  </si>
  <si>
    <t>https://static.poder360.com.br/2023/03/Global-Economics-Analyst_-The-Potentially-Large-Effects-of-Artificial-Intelligence-on-Economic-Growth-Briggs_Kodnani.pdf</t>
  </si>
  <si>
    <t>https://scholar.google.com/scholar?cites=1240713877697263661&amp;as_sdt=2005&amp;sciodt=2007&amp;hl=en</t>
  </si>
  <si>
    <t>… innovations accounts for the vast … financial product advice, it is general advice only and has been prepared by Goldman Sachs without taking into account a client’s objectives, financial …</t>
  </si>
  <si>
    <t>https://scholar.google.com/scholar?q=related:LfgKvLLmNxEJ:scholar.google.com/&amp;scioq=artificial+intelligence+accounting+finance&amp;hl=en&amp;as_sdt=2007&amp;as_ylo=2021&amp;as_yhi=2024</t>
  </si>
  <si>
    <t>P Limna</t>
  </si>
  <si>
    <t>Artificial Intelligence (AI) in the hospitality industry: A review article</t>
  </si>
  <si>
    <t>International Journal of Computing Sciences Research</t>
  </si>
  <si>
    <t>stepacademic.net</t>
  </si>
  <si>
    <t>http://stepacademic.net/ijcsr/article/view/337</t>
  </si>
  <si>
    <t>https://scholar.google.com/scholar?cites=8638906736832512684&amp;as_sdt=2005&amp;sciodt=2007&amp;hl=en</t>
  </si>
  <si>
    <t>… In the age of digital technology, artificial intelligence (AI) … determined by their overall financial performance, ability to … edge technologies, such as artificial intelligence and robotics (AIR), …</t>
  </si>
  <si>
    <t>https://stepacademic.net/ijcsr/article/download/337/136</t>
  </si>
  <si>
    <t>https://scholar.google.com/scholar?q=related:rIKhAOiP43cJ:scholar.google.com/&amp;scioq=artificial+intelligence+accounting+finance&amp;hl=en&amp;as_sdt=2007&amp;as_ylo=2021&amp;as_yhi=2024</t>
  </si>
  <si>
    <t>N Crafts</t>
  </si>
  <si>
    <t>Artificial intelligence as a general-purpose technology: an historical perspective</t>
  </si>
  <si>
    <t>Oxford Review of Economic Policy</t>
  </si>
  <si>
    <t>sussex.figshare.com</t>
  </si>
  <si>
    <t>https://sussex.figshare.com/articles/journal_contribution/Artificial_Intelligence_as_a_general-purpose_technology_an_historical_perspective/23482037/1/files/41190965.pdf</t>
  </si>
  <si>
    <t>https://scholar.google.com/scholar?cites=10625099433072073917&amp;as_sdt=2005&amp;sciodt=2007&amp;hl=en</t>
  </si>
  <si>
    <t>… accounting is one way to estimate the productivity impact of these GPTs (section II). Quite possibly, Artificial Intelligence (AI) … of ICT and Artificial Intelligence (AI) on productivity growth.…</t>
  </si>
  <si>
    <t>https://scholar.google.com/scholar?q=related:vRx346Pvc5MJ:scholar.google.com/&amp;scioq=artificial+intelligence+accounting+finance&amp;hl=en&amp;as_sdt=2007&amp;as_ylo=2021&amp;as_yhi=2024</t>
  </si>
  <si>
    <t>AMA Musleh Al-Sartawi, K Hussainey…</t>
  </si>
  <si>
    <t>The role of artificial intelligence in sustainable finance</t>
  </si>
  <si>
    <t>… of Sustainable Finance …</t>
  </si>
  <si>
    <t>Taylor &amp;Francis</t>
  </si>
  <si>
    <t>https://www.tandfonline.com/doi/abs/10.1080/20430795.2022.2057405</t>
  </si>
  <si>
    <t>https://scholar.google.com/scholar?cites=17422860563215275240&amp;as_sdt=2005&amp;sciodt=2007&amp;hl=en</t>
  </si>
  <si>
    <t>10.1080/20430795.2022.2057405</t>
  </si>
  <si>
    <t>… data produced, the demand for accounting and financial … accountants who can operate the financial-based artificial … between sustainable finance, Artificial Intelligence and economic …</t>
  </si>
  <si>
    <t>https://www.tandfonline.com/doi/full/10.1080/20430795.2022.2057405</t>
  </si>
  <si>
    <t>https://scholar.google.com/scholar?q=related:6NSbOV9vyvEJ:scholar.google.com/&amp;scioq=artificial+intelligence+accounting+finance&amp;hl=en&amp;as_sdt=2007&amp;as_ylo=2021&amp;as_yhi=2024</t>
  </si>
  <si>
    <t>H Damerji, A Salimi</t>
  </si>
  <si>
    <t>Mediating effect of use perceptions on technology readiness and adoption of artificial intelligence in accounting</t>
  </si>
  <si>
    <t>Accounting Education</t>
  </si>
  <si>
    <t>https://www.tandfonline.com/doi/abs/10.1080/09639284.2021.1872035</t>
  </si>
  <si>
    <t>https://scholar.google.com/scholar?cites=8006053973772485363&amp;as_sdt=2005&amp;sciodt=2007&amp;hl=en</t>
  </si>
  <si>
    <t>10.1080/09639284.2021.1872035</t>
  </si>
  <si>
    <t>… accounting students’ adoption of artificial intelligence. … of accounting students and the adoption of artificial intelligence, universities can better incorporate AI pedagogy in accounting …</t>
  </si>
  <si>
    <t>https://scholar.google.com/scholar?q=related:80JQ16s3G28J:scholar.google.com/&amp;scioq=artificial+intelligence+accounting+finance&amp;hl=en&amp;as_sdt=2007&amp;as_ylo=2021&amp;as_yhi=2024</t>
  </si>
  <si>
    <t>F Olan, S Liu, J Suklan, U Jayawickrama…</t>
  </si>
  <si>
    <t>The role of Artificial Intelligence networks in sustainable supply chain finance for food and drink industry</t>
  </si>
  <si>
    <t>… Journal of Production …</t>
  </si>
  <si>
    <t>https://www.tandfonline.com/doi/abs/10.1080/00207543.2021.1915510</t>
  </si>
  <si>
    <t>https://scholar.google.com/scholar?cites=16283746721227266434&amp;as_sdt=2005&amp;sciodt=2007&amp;hl=en</t>
  </si>
  <si>
    <t>10.1080/00207543.2021.1915510</t>
  </si>
  <si>
    <t>… Frequently, the financial view targets mainly ‘reverse factoring’ which is known as a financial agreement by which a financial institution procures accounts receivables from selected, …</t>
  </si>
  <si>
    <t>https://pearl.plymouth.ac.uk/bitstream/handle/10026.1/17074/for%20PEARL.pdf?sequence=1</t>
  </si>
  <si>
    <t>https://scholar.google.com/scholar?q=related:gtkuM159--EJ:scholar.google.com/&amp;scioq=artificial+intelligence+accounting+finance&amp;hl=en&amp;as_sdt=2007&amp;as_ylo=2021&amp;as_yhi=2024</t>
  </si>
  <si>
    <t>H Sadok, F Sakka, MEH El Maknouzi</t>
  </si>
  <si>
    <t>Artificial intelligence and bank credit analysis: A review</t>
  </si>
  <si>
    <t>… Economics &amp;Finance</t>
  </si>
  <si>
    <t>https://www.tandfonline.com/doi/abs/10.1080/23322039.2021.2023262</t>
  </si>
  <si>
    <t>https://scholar.google.com/scholar?cites=2253199806513781477&amp;as_sdt=2005&amp;sciodt=2007&amp;hl=en</t>
  </si>
  <si>
    <t>10.1080/23322039.2021.2023262</t>
  </si>
  <si>
    <t>… of artificial intelligence (AI) use in the credit analysis process by banks and other financing … On a micro scale, instead, the use of AI in credit analysis improves financial inclusion and …</t>
  </si>
  <si>
    <t>https://www.tandfonline.com/doi/pdf/10.1080/23322039.2021.2023262</t>
  </si>
  <si>
    <t>https://scholar.google.com/scholar?q=related:5Zo7O0n5RB8J:scholar.google.com/&amp;scioq=artificial+intelligence+accounting+finance&amp;hl=en&amp;as_sdt=2007&amp;as_ylo=2021&amp;as_yhi=2024</t>
  </si>
  <si>
    <t>AGF Hoepner, D McMillan, A Vivian…</t>
  </si>
  <si>
    <t>Significance, relevance and explainability in the machine learning age: an econometrics and financial data science perspective</t>
  </si>
  <si>
    <t>… Journal of Finance</t>
  </si>
  <si>
    <t>https://www.tandfonline.com/doi/abs/10.1080/1351847X.2020.1847725</t>
  </si>
  <si>
    <t>https://scholar.google.com/scholar?cites=8176718170833369897&amp;as_sdt=2005&amp;sciodt=2007&amp;hl=en</t>
  </si>
  <si>
    <t>10.1080/1351847X.2020.1847725</t>
  </si>
  <si>
    <t>… , machine learning has experienced a strong trend towards explainable artificial intelligence… , the 2007–9 financial crisis increases the relevance of accounting for time-variation and …</t>
  </si>
  <si>
    <t>https://www.tandfonline.com/doi/pdf/10.1080/1351847X.2020.1847725</t>
  </si>
  <si>
    <t>https://scholar.google.com/scholar?q=related:KTsBsdqJeXEJ:scholar.google.com/&amp;scioq=artificial+intelligence+accounting+finance&amp;hl=en&amp;as_sdt=2007&amp;as_ylo=2021&amp;as_yhi=2024</t>
  </si>
  <si>
    <t>H Lv, S Shi, D Gursoy</t>
  </si>
  <si>
    <t>A look back and a leap forward: a review and synthesis of big data and artificial intelligence literature in hospitality and tourism</t>
  </si>
  <si>
    <t>Journal of Hospitality Marketing &amp; …</t>
  </si>
  <si>
    <t>https://www.tandfonline.com/doi/abs/10.1080/19368623.2021.1937434</t>
  </si>
  <si>
    <t>https://scholar.google.com/scholar?cites=16627824025398570226&amp;as_sdt=2005&amp;sciodt=2007&amp;hl=en</t>
  </si>
  <si>
    <t>10.1080/19368623.2021.1937434</t>
  </si>
  <si>
    <t>… to big data and artificial intelligence in … artificial intelligence in big data usage in hospitality and tourism research, followed by unveiling major themes of big data and artificial intelligence …</t>
  </si>
  <si>
    <t>https://www.researchgate.net/profile/Si-Shi-10/publication/353061649_A_look_back_and_a_leap_forward_a_review_and_synthesis_of_big_data_and_artificial_intelligence_literature_in_hospitality_and_tourism/links/60f560bd0859317dbdf22815/A-look-back-and-a-leap-forward-a-review-and-synthesis-of-big-data-and-artificial-intelligence-literature-in-hospitality-and-tourism.pdf</t>
  </si>
  <si>
    <t>https://scholar.google.com/scholar?q=related:8myWZdrlweYJ:scholar.google.com/&amp;scioq=artificial+intelligence+accounting+finance&amp;hl=en&amp;as_sdt=2007&amp;as_ylo=2021&amp;as_yhi=2024</t>
  </si>
  <si>
    <t>A Sestino, A De Mauro</t>
  </si>
  <si>
    <t>Leveraging artificial intelligence in business: Implications, applications and methods</t>
  </si>
  <si>
    <t>Technology Analysis &amp;Strategic …</t>
  </si>
  <si>
    <t>https://www.tandfonline.com/doi/abs/10.1080/09537325.2021.1883583</t>
  </si>
  <si>
    <t>https://scholar.google.com/scholar?cites=10556958338486470948&amp;as_sdt=2005&amp;sciodt=2007&amp;hl=en</t>
  </si>
  <si>
    <t>10.1080/09537325.2021.1883583</t>
  </si>
  <si>
    <t>… Artificial Intelligence is today. The study analyses a corpus of 3780 contributions through an original combination of two established machine learning … with both Artificial Intelligence and …</t>
  </si>
  <si>
    <t>https://www.researchgate.net/profile/Andrea-De-Mauro-2/publication/349110234_Leveraging_Artificial_Intelligence_in_Business_Implications_Applications_and_Methods/links/602275744585158939907f66/Leveraging-Artificial-Intelligence-in-Business-Implications-Applications-and-Methods.pdf</t>
  </si>
  <si>
    <t>https://scholar.google.com/scholar?q=related:JIkV-qzZgZIJ:scholar.google.com/&amp;scioq=artificial+intelligence+accounting+finance&amp;hl=en&amp;as_sdt=2007&amp;as_ylo=2021&amp;as_yhi=2024</t>
  </si>
  <si>
    <t>M Chen, Q Liu, S Huang, C Dang</t>
  </si>
  <si>
    <t>Environmental cost control system of manufacturing enterprises using artificial intelligence based on value chain of circular economy</t>
  </si>
  <si>
    <t>Enterprise Information Systems</t>
  </si>
  <si>
    <t>https://www.tandfonline.com/doi/abs/10.1080/17517575.2020.1856422</t>
  </si>
  <si>
    <t>https://scholar.google.com/scholar?cites=10212557864726133912&amp;as_sdt=2005&amp;sciodt=2007&amp;hl=en</t>
  </si>
  <si>
    <t>10.1080/17517575.2020.1856422</t>
  </si>
  <si>
    <t>… , the production data and financial data of enterprises should be obtained as accounting data. … We thank the support from academy of financial research team from Wenzhou University, …</t>
  </si>
  <si>
    <t>https://scholar.google.com/scholar?q=related:mHwf_0RLuo0J:scholar.google.com/&amp;scioq=artificial+intelligence+accounting+finance&amp;hl=en&amp;as_sdt=2007&amp;as_ylo=2021&amp;as_yhi=2024</t>
  </si>
  <si>
    <t>S Fosso Wamba, MM Queiroz, C Guthrie…</t>
  </si>
  <si>
    <t>Industry experiences of artificial intelligence (AI): Benefits and challenges in operations and supply chain management</t>
  </si>
  <si>
    <t>Production planning &amp; …</t>
  </si>
  <si>
    <t>https://www.tandfonline.com/doi/abs/10.1080/09537287.2021.1882695</t>
  </si>
  <si>
    <t>https://scholar.google.com/scholar?cites=7255758397761383610&amp;as_sdt=2005&amp;sciodt=2007&amp;hl=en</t>
  </si>
  <si>
    <t>10.1080/09537287.2021.1882695</t>
  </si>
  <si>
    <t>… Apart from teaching and conducting research, He leads the newly created Artificial Intelligence &amp;Business Analytics Cluster. In one of his areas of research, he has been recently …</t>
  </si>
  <si>
    <t>https://www.researchgate.net/profile/Samuel-Fosso-Wamba/publication/350943552_Industry_experiences_of_artificial_intelligence_AI_benefits_and_challenges_in_operations_and_supply_chain_management/links/62384ae5d545b77294090c87/Industry-experiences-of-artificial-intelligence-AI-benefits-and-challenges-in-operations-and-supply-chain-management.pdf?origin=journalDetail&amp;_tp=eyJwYWdlIjoiam91cm5hbERldGFpbCJ9</t>
  </si>
  <si>
    <t>https://scholar.google.com/scholar?q=related:uuyf8tGhsWQJ:scholar.google.com/&amp;scioq=artificial+intelligence+accounting+finance&amp;hl=en&amp;as_sdt=2007&amp;as_ylo=2021&amp;as_yhi=2024</t>
  </si>
  <si>
    <t>J An, R Rau</t>
  </si>
  <si>
    <t>Finance, technology and disruption</t>
  </si>
  <si>
    <t>The European Journal of Finance</t>
  </si>
  <si>
    <t>https://www.tandfonline.com/doi/abs/10.1080/1351847X.2019.1703024</t>
  </si>
  <si>
    <t>https://scholar.google.com/scholar?cites=13259691385986773554&amp;as_sdt=2005&amp;sciodt=2007&amp;hl=en</t>
  </si>
  <si>
    <t>10.1080/1351847X.2019.1703024</t>
  </si>
  <si>
    <t>… of three specific technology developments including artificial intelligence (AI), automation, … management or financial infrastructure. They may not even need traditional bank accounts. As …</t>
  </si>
  <si>
    <t>https://www.research.ed.ac.uk/files/124469705/An_and_Rau_Finance_Technology_and_Disruption.pdf</t>
  </si>
  <si>
    <t>https://scholar.google.com/scholar?q=related:MnIMDRDjA7gJ:scholar.google.com/&amp;scioq=artificial+intelligence+accounting+finance&amp;hl=en&amp;as_sdt=2007&amp;as_ylo=2021&amp;as_yhi=2024</t>
  </si>
  <si>
    <t>P Dauvergne</t>
  </si>
  <si>
    <t>Is artificial intelligence greening global supply chains? Exposing the political economy of environmental costs</t>
  </si>
  <si>
    <t>Review of International Political Economy</t>
  </si>
  <si>
    <t>https://www.tandfonline.com/doi/abs/10.1080/09692290.2020.1814381</t>
  </si>
  <si>
    <t>https://scholar.google.com/scholar?cites=14235114736806905610&amp;as_sdt=2005&amp;sciodt=2007&amp;hl=en</t>
  </si>
  <si>
    <t>10.1080/09692290.2020.1814381</t>
  </si>
  <si>
    <t>… techno-optimism of those with political and financial power. As these scholars have long … in 2015, and accounting for more than 98 percent of total revenues (Statista, Citation2020b). …</t>
  </si>
  <si>
    <t>https://www.researchgate.net/profile/Dauvergne-Peter/publication/344075411_Is_artificial_intelligence_greening_global_supply_chains_Exposing_the_political_economy_of_environmental_costs/links/6294db1655273755ebc37ead/Is-artificial-intelligence-greening-global-supply-chains-Exposing-the-political-economy-of-environmental-costs.pdf</t>
  </si>
  <si>
    <t>https://scholar.google.com/scholar?q=related:CsdNqG5JjcUJ:scholar.google.com/&amp;scioq=artificial+intelligence+accounting+finance&amp;hl=en&amp;as_sdt=2007&amp;as_ylo=2021&amp;as_yhi=2024</t>
  </si>
  <si>
    <t>A Goli, H Khademi-Zare…</t>
  </si>
  <si>
    <t>An integrated approach based on artificial intelligence and novel meta-heuristic algorithms to predict demand for dairy products: a case study</t>
  </si>
  <si>
    <t>… computation in neural …</t>
  </si>
  <si>
    <t>https://www.tandfonline.com/doi/abs/10.1080/0954898X.2020.1849841</t>
  </si>
  <si>
    <t>https://scholar.google.com/scholar?cites=12283769944708078824&amp;as_sdt=2005&amp;sciodt=2007&amp;hl=en</t>
  </si>
  <si>
    <t>10.1080/0954898X.2020.1849841</t>
  </si>
  <si>
    <t>… From 2016 onward, the use of hybrid evolutionary algorithms and artificial intelligence tools … is the simultaneous improvement of several artificial intelligence tools such as the MLP, …</t>
  </si>
  <si>
    <t>https://scholar.google.com/scholar?q=related:6NzxuK63eKoJ:scholar.google.com/&amp;scioq=artificial+intelligence+accounting+finance&amp;hl=en&amp;as_sdt=2007&amp;as_ylo=2021&amp;as_yhi=2024</t>
  </si>
  <si>
    <t>J Zeng, C Chan, MS Schäfer</t>
  </si>
  <si>
    <t>Contested Chinese dreams of AI? Public discourse about artificial intelligence on WeChat and People's Daily Online</t>
  </si>
  <si>
    <t>Information, Communication &amp; …</t>
  </si>
  <si>
    <t>https://www.tandfonline.com/doi/abs/10.1080/1369118X.2020.1776372</t>
  </si>
  <si>
    <t>https://scholar.google.com/scholar?cites=15090037498411761061&amp;as_sdt=2005&amp;sciodt=2007&amp;hl=en</t>
  </si>
  <si>
    <t>10.1080/1369118X.2020.1776372</t>
  </si>
  <si>
    <t>… The economic frame covers discussion about the economic and financial impacts of AI, on both … public accounts, we identified seven categories of actors. The numbers of accounts and …</t>
  </si>
  <si>
    <t>https://www.zora.uzh.ch/id/eprint/190643/1/Zeng_Chan__Schafer_2020.pdf</t>
  </si>
  <si>
    <t>https://scholar.google.com/scholar?q=related:pT0ohCeVatEJ:scholar.google.com/&amp;scioq=artificial+intelligence+accounting+finance&amp;hl=en&amp;as_sdt=2007&amp;as_ylo=2021&amp;as_yhi=2024</t>
  </si>
  <si>
    <t>NP Rana, S Chatterjee, YK Dwivedi…</t>
  </si>
  <si>
    <t>Understanding dark side of artificial intelligence (AI) integrated business analytics: assessing firm's operational inefficiency and competitiveness</t>
  </si>
  <si>
    <t>https://www.tandfonline.com/doi/abs/10.1080/0960085X.2021.1955628</t>
  </si>
  <si>
    <t>https://scholar.google.com/scholar?cites=1190157255386017529&amp;as_sdt=2005&amp;sciodt=2007&amp;hl=en</t>
  </si>
  <si>
    <t>10.1080/0960085X.2021.1955628</t>
  </si>
  <si>
    <t>… Artificial intelligence (AI) is doing a lot of good and will continue to provide many benefits for our modern world, but along with the good, there will inevitably be negative consequences. …</t>
  </si>
  <si>
    <t>https://www.tandfonline.com/doi/pdf/10.1080/0960085X.2021.1955628</t>
  </si>
  <si>
    <t>https://scholar.google.com/scholar?q=related:-S4j0rdJhBAJ:scholar.google.com/&amp;scioq=artificial+intelligence+accounting+finance&amp;hl=en&amp;as_sdt=2007&amp;as_ylo=2021&amp;as_yhi=2024</t>
  </si>
  <si>
    <t>S Nemorin, A Vlachidis, HM Ayerakwa…</t>
  </si>
  <si>
    <t>AI hyped? A horizon scan of discourse on artificial intelligence in education (AIED) and development</t>
  </si>
  <si>
    <t>Learning, Media and …</t>
  </si>
  <si>
    <t>https://www.tandfonline.com/doi/abs/10.1080/17439884.2022.2095568</t>
  </si>
  <si>
    <t>https://scholar.google.com/scholar?cites=7060298585708903374&amp;as_sdt=2005&amp;sciodt=2007&amp;hl=en</t>
  </si>
  <si>
    <t>10.1080/17439884.2022.2095568</t>
  </si>
  <si>
    <t>… These partnerships have been lauded as a promising way of financing and delivering … , and public sector areas such as financial services and education. Microsoft Education is one …</t>
  </si>
  <si>
    <t>https://www.tandfonline.com/doi/pdf/10.1080/17439884.2022.2095568</t>
  </si>
  <si>
    <t>https://scholar.google.com/scholar?q=related:zjtfGSg4-2EJ:scholar.google.com/&amp;scioq=artificial+intelligence+accounting+finance&amp;hl=en&amp;as_sdt=2007&amp;as_ylo=2021&amp;as_yhi=2024</t>
  </si>
  <si>
    <t>X Cheng, L Su, X Luo, J Benitez…</t>
  </si>
  <si>
    <t>The good, the bad, and the ugly: Impact of analytics and artificial intelligence-enabled personal information collection on privacy and participation in ridesharing</t>
  </si>
  <si>
    <t>https://www.tandfonline.com/doi/abs/10.1080/0960085X.2020.1869508</t>
  </si>
  <si>
    <t>https://scholar.google.com/scholar?cites=5874496575315134803&amp;as_sdt=2005&amp;sciodt=2007&amp;hl=en</t>
  </si>
  <si>
    <t>10.1080/0960085X.2020.1869508</t>
  </si>
  <si>
    <t>… Big data analytics (BDA) and artificial intelligence (AI) may provide both bright and dark sides that may affect user participation in ridesharing. We do not know whether the juxtaposed …</t>
  </si>
  <si>
    <t>https://scholar.google.com/scholar?q=related:U0noxYJnhlEJ:scholar.google.com/&amp;scioq=artificial+intelligence+accounting+finance&amp;hl=en&amp;as_sdt=2007&amp;as_ylo=2021&amp;as_yhi=2024</t>
  </si>
  <si>
    <t>The globalization of artificial intelligence: consequences for the politics of environmentalism</t>
  </si>
  <si>
    <t>Globalizations</t>
  </si>
  <si>
    <t>https://www.tandfonline.com/doi/abs/10.1080/14747731.2020.1785670</t>
  </si>
  <si>
    <t>https://scholar.google.com/scholar?cites=13357815921590241383&amp;as_sdt=2005&amp;sciodt=2007&amp;hl=en</t>
  </si>
  <si>
    <t>10.1080/14747731.2020.1785670</t>
  </si>
  <si>
    <t>… Those with expertise and financial resources have tended to control advanced technologies, … And those with less financial and educational resources have tended to have less ability to …</t>
  </si>
  <si>
    <t>https://www.researchgate.net/profile/Dauvergne-Peter/publication/342572100_The_globalization_of_artificial_intelligence_consequences_for_the_politics_of_environmentalism/links/5fb54b484585154a5febdb07/The-globalization-of-artificial-intelligence-consequences-for-the-politics-of-environmentalism.pdf</t>
  </si>
  <si>
    <t>https://scholar.google.com/scholar?q=related:Z4hx1c5-YLkJ:scholar.google.com/&amp;scioq=artificial+intelligence+accounting+finance&amp;hl=en&amp;as_sdt=2007&amp;as_ylo=2021&amp;as_yhi=2024</t>
  </si>
  <si>
    <t>O Ozmen Garibay, B Winslow, S Andolina…</t>
  </si>
  <si>
    <t>Six human-centered artificial intelligence grand challenges</t>
  </si>
  <si>
    <t>… Journal of Human …</t>
  </si>
  <si>
    <t>https://www.tandfonline.com/doi/abs/10.1080/10447318.2022.2153320</t>
  </si>
  <si>
    <t>https://scholar.google.com/scholar?cites=1381187271342071164&amp;as_sdt=2005&amp;sciodt=2007&amp;hl=en</t>
  </si>
  <si>
    <t>10.1080/10447318.2022.2153320</t>
  </si>
  <si>
    <t>… Widespread adoption of artificial intelligence (AI) technologies is substantially affecting the … of 26 experts in the field of human-centered artificial intelligence (HCAI). In essence, these …</t>
  </si>
  <si>
    <t>https://www.tandfonline.com/doi/pdf/10.1080/10447318.2022.2153320</t>
  </si>
  <si>
    <t>https://scholar.google.com/scholar?q=related:fJ2iZIH2KhMJ:scholar.google.com/&amp;scioq=artificial+intelligence+accounting+finance&amp;hl=en&amp;as_sdt=2007&amp;as_ylo=2021&amp;as_yhi=2024</t>
  </si>
  <si>
    <t>Y Yang, Y Liu, X Lv, J Ai, Y Li</t>
  </si>
  <si>
    <t>Anthropomorphism and customers' willingness to use artificial intelligence service agents</t>
  </si>
  <si>
    <t>https://www.tandfonline.com/doi/abs/10.1080/19368623.2021.1926037</t>
  </si>
  <si>
    <t>https://scholar.google.com/scholar?cites=17312530920889755677&amp;as_sdt=2005&amp;sciodt=2007&amp;hl=en</t>
  </si>
  <si>
    <t>10.1080/19368623.2021.1926037</t>
  </si>
  <si>
    <t>… Artificial intelligence (AI) refers to systems that synthesize sophisticated hardware and software with large databases to manifest human intelligence in decision-making (Murphy et al., …</t>
  </si>
  <si>
    <t>https://scholar.google.com/scholar?q=related:HaiZliV3QvAJ:scholar.google.com/&amp;scioq=artificial+intelligence+accounting+finance&amp;hl=en&amp;as_sdt=2007&amp;as_ylo=2021&amp;as_yhi=2024</t>
  </si>
  <si>
    <t>V Tsiligiris, D Bowyer</t>
  </si>
  <si>
    <t>Exploring the impact of 4IR on skills and personal qualities for future accountants: a proposed conceptual framework for university accounting education</t>
  </si>
  <si>
    <t>https://www.tandfonline.com/doi/abs/10.1080/09639284.2021.1938616</t>
  </si>
  <si>
    <t>https://scholar.google.com/scholar?cites=10199987604399969509&amp;as_sdt=2005&amp;sciodt=2007&amp;hl=en</t>
  </si>
  <si>
    <t>10.1080/09639284.2021.1938616</t>
  </si>
  <si>
    <t>… The accountancy profession and accounting &amp;finance … 21) states that ‘the availability of advanced Artificial Intelligence (… ’ which present opportunities for accountants to engage in …</t>
  </si>
  <si>
    <t>https://www.tandfonline.com/doi/pdf/10.1080/09639284.2021.1938616</t>
  </si>
  <si>
    <t>https://scholar.google.com/scholar?q=related:5dSlMa-ijY0J:scholar.google.com/&amp;scioq=artificial+intelligence+accounting+finance&amp;hl=en&amp;as_sdt=2007&amp;as_ylo=2021&amp;as_yhi=2024</t>
  </si>
  <si>
    <t>M Tharapos</t>
  </si>
  <si>
    <t>Opportunity in an uncertain future: Reconceptualising accounting education for the post-COVID-19 world</t>
  </si>
  <si>
    <t>https://www.tandfonline.com/doi/abs/10.1080/09639284.2021.2007409</t>
  </si>
  <si>
    <t>https://scholar.google.com/scholar?cites=10136153782145319236&amp;as_sdt=2005&amp;sciodt=2007&amp;hl=en</t>
  </si>
  <si>
    <t>10.1080/09639284.2021.2007409</t>
  </si>
  <si>
    <t>… a broader conceptualisation of accounting. This paper future orientates accounting education by … It also discusses vital supporting architecture and mechanisms to empower accounting …</t>
  </si>
  <si>
    <t>https://scholar.google.com/scholar?q=related:RAGBRSnaqowJ:scholar.google.com/&amp;scioq=artificial+intelligence+accounting+finance&amp;hl=en&amp;as_sdt=2007&amp;as_ylo=2021&amp;as_yhi=2024</t>
  </si>
  <si>
    <t>VG Cannas, MP Ciano, M Saltalamacchia…</t>
  </si>
  <si>
    <t>Artificial intelligence in supply chain and operations management: a multiple case study research</t>
  </si>
  <si>
    <t>https://www.tandfonline.com/doi/abs/10.1080/00207543.2023.2232050</t>
  </si>
  <si>
    <t>https://scholar.google.com/scholar?cites=1101063740124992937&amp;as_sdt=2005&amp;sciodt=2007&amp;hl=en</t>
  </si>
  <si>
    <t>10.1080/00207543.2023.2232050</t>
  </si>
  <si>
    <t>Artificial intelligence (AI) is increasingly considered a source of competitive advantage in operations and supply chain management (OSCM). However, many organisations still struggle …</t>
  </si>
  <si>
    <t>https://www.tandfonline.com/doi/pdf/10.1080/00207543.2023.2232050</t>
  </si>
  <si>
    <t>https://scholar.google.com/scholar?q=related:qZU2UaPDRw8J:scholar.google.com/&amp;scioq=artificial+intelligence+accounting+finance&amp;hl=en&amp;as_sdt=2007&amp;as_ylo=2021&amp;as_yhi=2024</t>
  </si>
  <si>
    <t>NA Smuha</t>
  </si>
  <si>
    <t>From a 'race to AI'to a 'race to AI regulation': regulatory competition for artificial intelligence</t>
  </si>
  <si>
    <t>Law, Innovation and Technology</t>
  </si>
  <si>
    <t>https://www.tandfonline.com/doi/abs/10.1080/17579961.2021.1898300</t>
  </si>
  <si>
    <t>https://scholar.google.com/scholar?cites=15837219017138567822&amp;as_sdt=2005&amp;sciodt=2007&amp;hl=en</t>
  </si>
  <si>
    <t>10.1080/17579961.2021.1898300</t>
  </si>
  <si>
    <t>… Algorithm-based technologies such as Artificial Intelligence (AI) are increasingly pervading all areas of our lives. AI has become of strategic importance for governments throughout the …</t>
  </si>
  <si>
    <t>https://lirias.kuleuven.be/retrieve/605615</t>
  </si>
  <si>
    <t>https://scholar.google.com/scholar?q=related:jvqacskaydsJ:scholar.google.com/&amp;scioq=artificial+intelligence+accounting+finance&amp;hl=en&amp;as_sdt=2007&amp;as_ylo=2021&amp;as_yhi=2024</t>
  </si>
  <si>
    <t>R Belk</t>
  </si>
  <si>
    <t>Ethical issues in service robotics and artificial intelligence</t>
  </si>
  <si>
    <t>The Service Industries Journal</t>
  </si>
  <si>
    <t>https://www.tandfonline.com/doi/abs/10.1080/02642069.2020.1727892</t>
  </si>
  <si>
    <t>https://scholar.google.com/scholar?cites=10261681901170540662&amp;as_sdt=2005&amp;sciodt=2007&amp;hl=en</t>
  </si>
  <si>
    <t>10.1080/02642069.2020.1727892</t>
  </si>
  <si>
    <t>… As we come to increasingly rely on robotic and Artificial Intelligence technologies, there are a growing number of ethical concerns to be considered by both service providers and …</t>
  </si>
  <si>
    <t>https://scholar.google.com/scholar?q=related:dkBTBVLRaI4J:scholar.google.com/&amp;scioq=artificial+intelligence+accounting+finance&amp;hl=en&amp;as_sdt=2007&amp;as_ylo=2021&amp;as_yhi=2024</t>
  </si>
  <si>
    <t>JC Liang, GJ Hwang, MRA Chen…</t>
  </si>
  <si>
    <t>Roles and research foci of artificial intelligence in language education: an integrated bibliographic analysis and systematic review approach</t>
  </si>
  <si>
    <t>Interactive Learning …</t>
  </si>
  <si>
    <t>https://www.tandfonline.com/doi/abs/10.1080/10494820.2021.1958348</t>
  </si>
  <si>
    <t>https://scholar.google.com/scholar?cites=17778373772750161886&amp;as_sdt=2005&amp;sciodt=2007&amp;hl=en</t>
  </si>
  <si>
    <t>10.1080/10494820.2021.1958348</t>
  </si>
  <si>
    <t>… This study explores the roles and research foci of AILEd (Artificial Intelligence in Language Education). The AILEd studies published from 1990 to 2020 in the WOS (Web of Science) …</t>
  </si>
  <si>
    <t>https://www.researchgate.net/profile/Mei-Rong-Chen-3/publication/353546131_Roles_and_research_foci_of_artificial_intelligence_in_language_education_an_integrated_bibliographic_analysis_and_systematic_review_approach/links/610265421e95fe241a95fb44/Roles-and-research-foci-of-artificial-intelligence-in-language-education-an-integrated-bibliographic-analysis-and-systematic-review-approach.pdf</t>
  </si>
  <si>
    <t>https://scholar.google.com/scholar?q=related:3gfloMB4ufYJ:scholar.google.com/&amp;scioq=artificial+intelligence+accounting+finance&amp;hl=en&amp;as_sdt=2007&amp;as_ylo=2021&amp;as_yhi=2024</t>
  </si>
  <si>
    <t>P Budhwar, A Malik, MTT De Silva…</t>
  </si>
  <si>
    <t>Artificial intelligence–challenges and opportunities for international HRM: a review and research agenda</t>
  </si>
  <si>
    <t>… Journal of human …</t>
  </si>
  <si>
    <t>https://www.tandfonline.com/doi/abs/10.1080/09585192.2022.2035161</t>
  </si>
  <si>
    <t>https://scholar.google.com/scholar?cites=11294490698113991112&amp;as_sdt=2005&amp;sciodt=2007&amp;hl=en</t>
  </si>
  <si>
    <t>10.1080/09585192.2022.2035161</t>
  </si>
  <si>
    <t>Artificial intelligence (AI) and other AI-based applications are being integrated into firms’ human resource management (HRM) approaches for managing people in domestic and …</t>
  </si>
  <si>
    <t>https://www.tandfonline.com/doi/pdf/10.1080/09585192.2022.2035161</t>
  </si>
  <si>
    <t>https://scholar.google.com/scholar?q=related:yMEJ_HIXvpwJ:scholar.google.com/&amp;scioq=artificial+intelligence+accounting+finance&amp;hl=en&amp;as_sdt=2007&amp;as_ylo=2021&amp;as_yhi=2024</t>
  </si>
  <si>
    <t>PR Palos-Sánchez, P Baena-Luna…</t>
  </si>
  <si>
    <t>Artificial intelligence and human resources management: A bibliometric analysis</t>
  </si>
  <si>
    <t>https://www.tandfonline.com/doi/abs/10.1080/08839514.2022.2145631</t>
  </si>
  <si>
    <t>https://scholar.google.com/scholar?cites=13234283602630398402&amp;as_sdt=2005&amp;sciodt=2007&amp;hl=en</t>
  </si>
  <si>
    <t>10.1080/08839514.2022.2145631</t>
  </si>
  <si>
    <t>… Systematic bibliometric review of Artificial Intelligence technology in organizational management, development, change and culture. Artificial Intelligence technology in organizational …</t>
  </si>
  <si>
    <t>https://www.tandfonline.com/doi/pdf/10.1080/08839514.2022.2145631</t>
  </si>
  <si>
    <t>https://scholar.google.com/scholar?q=related:wtGPf9GeqbcJ:scholar.google.com/&amp;scioq=artificial+intelligence+accounting+finance&amp;hl=en&amp;as_sdt=2007&amp;as_ylo=2021&amp;as_yhi=2024</t>
  </si>
  <si>
    <t>G Cachat-Rosset, A Klarsfeld</t>
  </si>
  <si>
    <t>Diversity, equity, and inclusion in artificial intelligence: An evaluation of guidelines</t>
  </si>
  <si>
    <t>Applied Artificial Intelligence</t>
  </si>
  <si>
    <t>https://www.tandfonline.com/doi/abs/10.1080/08839514.2023.2176618</t>
  </si>
  <si>
    <t>https://scholar.google.com/scholar?cites=4162904631925313406&amp;as_sdt=2005&amp;sciodt=2007&amp;hl=en</t>
  </si>
  <si>
    <t>10.1080/08839514.2023.2176618</t>
  </si>
  <si>
    <t>… The keywords used for our web search were “artificial intelligence” (and variant “AI”), and “principle/code/guideline/ethic/responsible/trust,” and “equality/equity/diversity/inclusion/…</t>
  </si>
  <si>
    <t>https://www.tandfonline.com/doi/pdf/10.1080/08839514.2023.2176618</t>
  </si>
  <si>
    <t>https://scholar.google.com/scholar?q=related:fo-867SbxTkJ:scholar.google.com/&amp;scioq=artificial+intelligence+accounting+finance&amp;hl=en&amp;as_sdt=2007&amp;as_ylo=2021&amp;as_yhi=2024</t>
  </si>
  <si>
    <t>H Crompton, MV Jones, D Burke</t>
  </si>
  <si>
    <t>Affordances and challenges of artificial intelligence in K-12 education: A systematic review</t>
  </si>
  <si>
    <t>Journal of Research on …</t>
  </si>
  <si>
    <t>https://www.tandfonline.com/doi/abs/10.1080/15391523.2022.2121344</t>
  </si>
  <si>
    <t>https://scholar.google.com/scholar?cites=9292042767881177547&amp;as_sdt=2005&amp;sciodt=2007&amp;hl=en</t>
  </si>
  <si>
    <t>10.1080/15391523.2022.2121344</t>
  </si>
  <si>
    <t>Artificial Intelligence in Education (AIEd) has experienced a rapid rise in the past decade. This systematic review is the first examining the use of AIEd in K-12 including 169 extant …</t>
  </si>
  <si>
    <t>https://scholar.google.com/scholar?q=related:y4lLgar384AJ:scholar.google.com/&amp;scioq=artificial+intelligence+accounting+finance&amp;hl=en&amp;as_sdt=2007&amp;as_ylo=2021&amp;as_yhi=2024</t>
  </si>
  <si>
    <t>B Cope, M Kalantzis, D Searsmith</t>
  </si>
  <si>
    <t>Artificial intelligence for education: Knowledge and its assessment in AI-enabled learning ecologies</t>
  </si>
  <si>
    <t>Educational Philosophy and …</t>
  </si>
  <si>
    <t>https://www.tandfonline.com/doi/abs/10.1080/00131857.2020.1728732</t>
  </si>
  <si>
    <t>https://scholar.google.com/scholar?cites=8301298735495853831&amp;as_sdt=2005&amp;sciodt=2007&amp;hl=en</t>
  </si>
  <si>
    <t>10.1080/00131857.2020.1728732</t>
  </si>
  <si>
    <t>… artificial intelligence remain the limits of transposability of meaning into number. Our definition of artificial intelligence … four transpositions, the intelligence of artificial intelligence is in the …</t>
  </si>
  <si>
    <t>https://www.researchgate.net/profile/Bill-Cope/publication/339344386_Artificial_intelligence_for_education_Knowledge_and_its_assessment_in_AI-enabled_learning_ecologies/links/5eca626f458515626cc7205f/Artificial-intelligence-for-education-Knowledge-and-its-assessment-in-AI-enabled-learning-ecologies.pdf</t>
  </si>
  <si>
    <t>https://scholar.google.com/scholar?q=related:BzehvzcjNHMJ:scholar.google.com/&amp;scioq=artificial+intelligence+accounting+finance&amp;hl=en&amp;as_sdt=2007&amp;as_ylo=2021&amp;as_yhi=2024</t>
  </si>
  <si>
    <t>S Chandra, A Shirish, SC Srivastava</t>
  </si>
  <si>
    <t>To be or not to be… human? Theorizing the role of human-like competencies in conversational artificial intelligence agents</t>
  </si>
  <si>
    <t>Journal of Management …</t>
  </si>
  <si>
    <t>https://www.tandfonline.com/doi/abs/10.1080/07421222.2022.2127441</t>
  </si>
  <si>
    <t>https://scholar.google.com/scholar?cites=7310710200335732009&amp;as_sdt=2005&amp;sciodt=2007&amp;hl=en</t>
  </si>
  <si>
    <t>10.1080/07421222.2022.2127441</t>
  </si>
  <si>
    <t>… In recent times firms have shown an increased interest in designing and implementing artificial intelligence (AI)-based interactional technologies, such as conversational AI agents and …</t>
  </si>
  <si>
    <t>https://scholar.google.com/scholar?q=related:KQ3WgjHcdGUJ:scholar.google.com/&amp;scioq=artificial+intelligence+accounting+finance&amp;hl=en&amp;as_sdt=2007&amp;as_ylo=2021&amp;as_yhi=2024</t>
  </si>
  <si>
    <t>K Masters</t>
  </si>
  <si>
    <t>Ethical use of artificial intelligence in health professions education: AMEE Guide No. 158</t>
  </si>
  <si>
    <t>Medical Teacher</t>
  </si>
  <si>
    <t>https://www.tandfonline.com/doi/abs/10.1080/0142159X.2023.2186203</t>
  </si>
  <si>
    <t>https://scholar.google.com/scholar?cites=4908597060104237718&amp;as_sdt=2005&amp;sciodt=2007&amp;hl=en</t>
  </si>
  <si>
    <t>10.1080/0142159X.2023.2186203</t>
  </si>
  <si>
    <t>… Health Professions Education (HPE) has benefitted from the advances in Artificial Intelligence (AI) and is set to benefit more in the future. Just as any technological advance opens …</t>
  </si>
  <si>
    <t>https://www.tandfonline.com/doi/pdf/10.1080/0142159X.2023.2186203</t>
  </si>
  <si>
    <t>https://scholar.google.com/scholar?q=related:ljIK8QTXHkQJ:scholar.google.com/&amp;scioq=artificial+intelligence+accounting+finance&amp;hl=en&amp;as_sdt=2007&amp;as_ylo=2021&amp;as_yhi=2024</t>
  </si>
  <si>
    <t>F Boniolo, E Dorigatti, AJ Ohnmacht…</t>
  </si>
  <si>
    <t>Artificial intelligence in early drug discovery enabling precision medicine</t>
  </si>
  <si>
    <t>Expert Opinion on …</t>
  </si>
  <si>
    <t>https://www.tandfonline.com/doi/abs/10.1080/17460441.2021.1918096</t>
  </si>
  <si>
    <t>https://scholar.google.com/scholar?cites=13540789776931249997&amp;as_sdt=2005&amp;sciodt=2007&amp;hl=en</t>
  </si>
  <si>
    <t>10.1080/17460441.2021.1918096</t>
  </si>
  <si>
    <t>… which we envision will be pioneered by artificial intelligence. … our vision of how artificial intelligence will impact biomarker … Peer reviewers on this manuscript have no relevant financial …</t>
  </si>
  <si>
    <t>https://www.tandfonline.com/doi/pdf/10.1080/17460441.2021.1918096</t>
  </si>
  <si>
    <t>https://scholar.google.com/scholar?q=related:TV86WI-M6rsJ:scholar.google.com/&amp;scioq=artificial+intelligence+accounting+finance&amp;hl=en&amp;as_sdt=2007&amp;as_ylo=2021&amp;as_yhi=2024</t>
  </si>
  <si>
    <t>L Wu, NA Dodoo, TJ Wen, L Ke</t>
  </si>
  <si>
    <t>Understanding Twitter conversations about artificial intelligence in advertising based on natural language processing</t>
  </si>
  <si>
    <t>https://www.tandfonline.com/doi/abs/10.1080/02650487.2021.1920218</t>
  </si>
  <si>
    <t>https://scholar.google.com/scholar?cites=8750433391325606375&amp;as_sdt=2005&amp;sciodt=2007&amp;hl=en</t>
  </si>
  <si>
    <t>10.1080/02650487.2021.1920218</t>
  </si>
  <si>
    <t>… Artificial intelligence (AI) has been widely applied in the advertising industry and attracted … selected 100 accounts (97 were still activated) labeled as bots and 300 accounts (235 were …</t>
  </si>
  <si>
    <t>https://scholar.google.com/scholar?q=related:5_GtwM7Ib3kJ:scholar.google.com/&amp;scioq=artificial+intelligence+accounting+finance&amp;hl=en&amp;as_sdt=2007&amp;as_ylo=2021&amp;as_yhi=2024</t>
  </si>
  <si>
    <t>J Schneider, R Abraham, C Meske…</t>
  </si>
  <si>
    <t>Artificial intelligence governance for businesses</t>
  </si>
  <si>
    <t>https://www.tandfonline.com/doi/abs/10.1080/10580530.2022.2085825</t>
  </si>
  <si>
    <t>https://scholar.google.com/scholar?cites=17021528847417958316&amp;as_sdt=2005&amp;sciodt=2007&amp;hl=en</t>
  </si>
  <si>
    <t>10.1080/10580530.2022.2085825</t>
  </si>
  <si>
    <t>… We started with a search covering keywords (Machine Learning OR AI OR Artificial Intelligence) AND (governance OR management) AND (compan* OR business* OR firm? OR …</t>
  </si>
  <si>
    <t>https://www.tandfonline.com/doi/pdf/10.1080/10580530.2022.2085825</t>
  </si>
  <si>
    <t>https://scholar.google.com/scholar?q=related:rF9phE2eOOwJ:scholar.google.com/&amp;scioq=artificial+intelligence+accounting+finance&amp;hl=en&amp;as_sdt=2007&amp;as_ylo=2021&amp;as_yhi=2024</t>
  </si>
  <si>
    <t>J Sedlakova, M Trachsel</t>
  </si>
  <si>
    <t>Conversational artificial intelligence in psychotherapy: a new therapeutic tool or agent?</t>
  </si>
  <si>
    <t>The American Journal of Bioethics</t>
  </si>
  <si>
    <t>https://www.tandfonline.com/doi/abs/10.1080/15265161.2022.2048739</t>
  </si>
  <si>
    <t>https://scholar.google.com/scholar?cites=15599030285317682228&amp;as_sdt=2005&amp;sciodt=2007&amp;hl=en</t>
  </si>
  <si>
    <t>10.1080/15265161.2022.2048739</t>
  </si>
  <si>
    <t>… Conversational artificial intelligence (CAI) presents many opportunities in the psychotherapeutic landscape—such as therapeutic support for people with mental health problems and …</t>
  </si>
  <si>
    <t>https://www.tandfonline.com/doi/pdf/10.1080/15265161.2022.2048739</t>
  </si>
  <si>
    <t>https://scholar.google.com/scholar?q=related:NLTrtGXjetgJ:scholar.google.com/&amp;scioq=artificial+intelligence+accounting+finance&amp;hl=en&amp;as_sdt=2007&amp;as_ylo=2021&amp;as_yhi=2024</t>
  </si>
  <si>
    <t>B Wang, PLP Rau, T Yuan</t>
  </si>
  <si>
    <t>Measuring user competence in using artificial intelligence: validity and reliability of artificial intelligence literacy scale</t>
  </si>
  <si>
    <t>Behaviour &amp;information technology</t>
  </si>
  <si>
    <t>https://www.tandfonline.com/doi/abs/10.1080/0144929X.2022.2072768</t>
  </si>
  <si>
    <t>https://scholar.google.com/scholar?cites=42157948729106037&amp;as_sdt=2005&amp;sciodt=2007&amp;hl=en</t>
  </si>
  <si>
    <t>10.1080/0144929X.2022.2072768</t>
  </si>
  <si>
    <t>… Our lives have changed significantly with the emergence of artificial intelligence (AI) technology. With an increasing number of smart devices and AI-embedded applications becoming …</t>
  </si>
  <si>
    <t>https://www.researchgate.net/profile/Bingcheng-Wang/publication/360519116_Measuring_user_competence_in_using_artificial_intelligence_validity_and_reliability_of_artificial_intelligence_literacy_scale/links/6408741fb1704f343fb47955/Measuring-user-competence-in-using-artificial-intelligence-validity-and-reliability-of-artificial-intelligence-literacy-scale.pdf</t>
  </si>
  <si>
    <t>https://scholar.google.com/scholar?q=related:dR51Vm7GlQAJ:scholar.google.com/&amp;scioq=artificial+intelligence+accounting+finance&amp;hl=en&amp;as_sdt=2007&amp;as_ylo=2021&amp;as_yhi=2024</t>
  </si>
  <si>
    <t>C Meske, E Bunde, J Schneider…</t>
  </si>
  <si>
    <t>Explainable artificial intelligence: objectives, stakeholders, and future research opportunities</t>
  </si>
  <si>
    <t>https://www.tandfonline.com/doi/abs/10.1080/10580530.2020.1849465</t>
  </si>
  <si>
    <t>https://scholar.google.com/scholar?cites=14799418040721278868&amp;as_sdt=2005&amp;sciodt=2007&amp;hl=en</t>
  </si>
  <si>
    <t>10.1080/10580530.2020.1849465</t>
  </si>
  <si>
    <t>… Artificial Intelligence (AI) has diffused into many areas of our private and professional life. In this research note, we describe exemplary risks of black-box AI, the consequent need for …</t>
  </si>
  <si>
    <t>https://www.tandfonline.com/doi/pdf/10.1080/10580530.2020.1849465</t>
  </si>
  <si>
    <t>https://scholar.google.com/scholar?q=related:lAezH0wYYs0J:scholar.google.com/&amp;scioq=artificial+intelligence+accounting+finance&amp;hl=en&amp;as_sdt=2007&amp;as_ylo=2021&amp;as_yhi=2024</t>
  </si>
  <si>
    <t>L Mishra, V Kaushik</t>
  </si>
  <si>
    <t>Application of blockchain in dealing with sustainability issues and challenges of financial sector</t>
  </si>
  <si>
    <t>Journal of Sustainable Finance &amp; Investment</t>
  </si>
  <si>
    <t>https://www.tandfonline.com/doi/abs/10.1080/20430795.2021.1940805</t>
  </si>
  <si>
    <t>https://scholar.google.com/scholar?cites=3390452114594748814&amp;as_sdt=2005&amp;sciodt=2007&amp;hl=en</t>
  </si>
  <si>
    <t>10.1080/20430795.2021.1940805</t>
  </si>
  <si>
    <t>… the global financial crisis in 2008. It emerged as a catalyst along with artificial intelligence, IoT … trading, costly back-office processes and lengthy accounting systems. The sustainability of …</t>
  </si>
  <si>
    <t>https://www.researchgate.net/profile/Lokanath-Mishra-3/publication/353492019_Application_of_blockchain_in_dealing_with_sustainability_issues_and_challenges_of_financial_sector/links/643d7628e881690c4bdebc10/Application-of-blockchain-in-dealing-with-sustainability-issues-and-challenges-of-financial-sector.pdf</t>
  </si>
  <si>
    <t>https://scholar.google.com/scholar?q=related:jllkHjxODS8J:scholar.google.com/&amp;scioq=artificial+intelligence+accounting+finance&amp;hl=en&amp;as_sdt=2007&amp;as_ylo=2021&amp;as_yhi=2024</t>
  </si>
  <si>
    <t>D Jackson, G Michelson, R Munir</t>
  </si>
  <si>
    <t>Developing accountants for the future: New technology, skills, and the role of stakeholders</t>
  </si>
  <si>
    <t>https://www.tandfonline.com/doi/abs/10.1080/09639284.2022.2057195</t>
  </si>
  <si>
    <t>https://scholar.google.com/scholar?cites=15563759441106222391&amp;as_sdt=2005&amp;sciodt=2007&amp;hl=en</t>
  </si>
  <si>
    <t>10.1080/09639284.2022.2057195</t>
  </si>
  <si>
    <t>… Most early career accountants worked in financial accounting, followed by management … yet: The use of artificial intelligence technologies in the public accounting profession. Journal of …</t>
  </si>
  <si>
    <t>https://scholar.google.com/scholar?q=related:N73EWMCU_dcJ:scholar.google.com/&amp;scioq=artificial+intelligence+accounting+finance&amp;hl=en&amp;as_sdt=2007&amp;as_ylo=2021&amp;as_yhi=2024</t>
  </si>
  <si>
    <t>K Cao, H You</t>
  </si>
  <si>
    <t>Fundamental analysis via machine learning</t>
  </si>
  <si>
    <t>Financial Analysts Journal</t>
  </si>
  <si>
    <t>https://www.tandfonline.com/doi/abs/10.1080/0015198X.2024.2313692</t>
  </si>
  <si>
    <t>https://scholar.google.com/scholar?cites=10584117988898573379&amp;as_sdt=2005&amp;sciodt=2007&amp;hl=en</t>
  </si>
  <si>
    <t>10.1080/0015198X.2024.2313692</t>
  </si>
  <si>
    <t>… accounting values as our primary set of predictors and examine alternative predictor sets of financial … Citation2014) and scale all raw accounting values (including both the input features …</t>
  </si>
  <si>
    <t>https://business.columbia.edu/sites/default/files-efs/imce-uploads/CEASA/Cao%20and%20You%2020210120.pdf</t>
  </si>
  <si>
    <t>https://scholar.google.com/scholar?q=related:Qwwf3TtX4pIJ:scholar.google.com/&amp;scioq=artificial+intelligence+accounting+finance&amp;hl=en&amp;as_sdt=2007&amp;as_ylo=2021&amp;as_yhi=2024</t>
  </si>
  <si>
    <t>B Guembe, A Azeta, S Misra, VC Osamor…</t>
  </si>
  <si>
    <t>The emerging threat of ai-driven cyber attacks: A review</t>
  </si>
  <si>
    <t>https://www.tandfonline.com/doi/abs/10.1080/08839514.2022.2037254</t>
  </si>
  <si>
    <t>https://scholar.google.com/scholar?cites=942067177921859312&amp;as_sdt=2005&amp;sciodt=2007&amp;hl=en</t>
  </si>
  <si>
    <t>10.1080/08839514.2022.2037254</t>
  </si>
  <si>
    <t>… Cybercrimes can engender disastrous financial losses and affect individuals and … Today’s current wave of attacks outwits and outpaces humans and even includes Artificial Intelligence (…</t>
  </si>
  <si>
    <t>https://www.tandfonline.com/doi/pdf/10.1080/08839514.2022.2037254</t>
  </si>
  <si>
    <t>https://scholar.google.com/scholar?q=related:8E6WZhvlEg0J:scholar.google.com/&amp;scioq=artificial+intelligence+accounting+finance&amp;hl=en&amp;as_sdt=2007&amp;as_ylo=2021&amp;as_yhi=2024</t>
  </si>
  <si>
    <t>E Okewu, P Adewole, S Misra…</t>
  </si>
  <si>
    <t>Artificial neural networks for educational data mining in higher education: A systematic literature review</t>
  </si>
  <si>
    <t>https://www.tandfonline.com/doi/abs/10.1080/08839514.2021.1922847</t>
  </si>
  <si>
    <t>https://scholar.google.com/scholar?cites=17671410705516606591&amp;as_sdt=2005&amp;sciodt=2007&amp;hl=en</t>
  </si>
  <si>
    <t>10.1080/08839514.2021.1922847</t>
  </si>
  <si>
    <t>… In a marked departure, educational data mining is a data-based technology-enhanced pedagogical approach that leverages on data science techniques like artificial intelligence (AI), …</t>
  </si>
  <si>
    <t>https://www.tandfonline.com/doi/pdf/10.1080/08839514.2021.1922847</t>
  </si>
  <si>
    <t>https://scholar.google.com/scholar?q=related:fzRa1mh2PfUJ:scholar.google.com/&amp;scioq=artificial+intelligence+accounting+finance&amp;hl=en&amp;as_sdt=2007&amp;as_ylo=2021&amp;as_yhi=2024</t>
  </si>
  <si>
    <t>C Debrah, A Darko, APC Chan</t>
  </si>
  <si>
    <t>A bibliometric-qualitative literature review of green finance gap and future research directions</t>
  </si>
  <si>
    <t>Climate and Development</t>
  </si>
  <si>
    <t>https://www.tandfonline.com/doi/abs/10.1080/17565529.2022.2095331</t>
  </si>
  <si>
    <t>https://scholar.google.com/scholar?cites=7106032988915040766&amp;as_sdt=2005&amp;sciodt=2007&amp;hl=en</t>
  </si>
  <si>
    <t>10.1080/17565529.2022.2095331</t>
  </si>
  <si>
    <t>… with journals ranging from economics, accounting, finance and investment, energy, … applications including building information modelling (BIM), and artificial intelligence (AI). …</t>
  </si>
  <si>
    <t>https://ira.lib.polyu.edu.hk/bitstream/10397/94074/1/Debrah_Bibliometric-qualitative_Literature_Review.pdf</t>
  </si>
  <si>
    <t>https://scholar.google.com/scholar?q=related:_gF9olqznWIJ:scholar.google.com/&amp;scioq=artificial+intelligence+accounting+finance&amp;hl=en&amp;as_sdt=2007&amp;as_ylo=2021&amp;as_yhi=2024</t>
  </si>
  <si>
    <t>Z Sun, Y Huo</t>
  </si>
  <si>
    <t>The spectrum of big data analytics</t>
  </si>
  <si>
    <t>Journal of Computer Information Systems</t>
  </si>
  <si>
    <t>https://www.tandfonline.com/doi/abs/10.1080/08874417.2019.1571456</t>
  </si>
  <si>
    <t>https://scholar.google.com/scholar?cites=9140698445679926142&amp;as_sdt=2005&amp;sciodt=2007&amp;hl=en</t>
  </si>
  <si>
    <t>10.1080/08874417.2019.1571456</t>
  </si>
  <si>
    <t>… role in big data, artificial intelligence, management, governance, … of big data, analytics, artificial intelligence. However, what is the … , machine learning, data science and systems, artificial …</t>
  </si>
  <si>
    <t>https://www.researchgate.net/profile/Zhaohao-Sun/publication/331054979_The_Spectrum_of_Big_Data_Analytics/links/60c9be8092851c8e639a18a3/The-Spectrum-of-Big-Data-Analytics.pdf?_sg%5B0%5D=started_experiment_milestone&amp;origin=journalDetail</t>
  </si>
  <si>
    <t>https://scholar.google.com/scholar?q=related:fpu3jc5I2n4J:scholar.google.com/&amp;scioq=artificial+intelligence+accounting+finance&amp;hl=en&amp;as_sdt=2007&amp;as_ylo=2021&amp;as_yhi=2024</t>
  </si>
  <si>
    <t>C Liu, Y Feng, Y Wang</t>
  </si>
  <si>
    <t>An innovative evaluation method for undergraduate education: an approach based on BP neural network and stress testing</t>
  </si>
  <si>
    <t>Studies in Higher Education</t>
  </si>
  <si>
    <t>https://www.tandfonline.com/doi/abs/10.1080/03075079.2020.1739013</t>
  </si>
  <si>
    <t>https://scholar.google.com/scholar?cites=10033859088620120251&amp;as_sdt=2005&amp;sciodt=2007&amp;hl=en</t>
  </si>
  <si>
    <t>10.1080/03075079.2020.1739013</t>
  </si>
  <si>
    <t>… quality is proposed based on Artificial Intelligence Neural Network Back-Propagation (BP) … of finance, artificial neural network is applied in enterprise bankruptcy forecasting, financial …</t>
  </si>
  <si>
    <t>https://scholar.google.com/scholar?q=related:u-iG761tP4sJ:scholar.google.com/&amp;scioq=artificial+intelligence+accounting+finance&amp;hl=en&amp;as_sdt=2007&amp;as_ylo=2021&amp;as_yhi=2024</t>
  </si>
  <si>
    <t>G Salijeni, A Samsonova-Taddei…</t>
  </si>
  <si>
    <t>Understanding how big data technologies reconfigure the nature and organization of financial statement audits: A sociomaterial analysis</t>
  </si>
  <si>
    <t>European Accounting …</t>
  </si>
  <si>
    <t>https://www.tandfonline.com/doi/abs/10.1080/09638180.2021.1882320</t>
  </si>
  <si>
    <t>https://scholar.google.com/scholar?cites=5831282571711181469&amp;as_sdt=2005&amp;sciodt=2007&amp;hl=en</t>
  </si>
  <si>
    <t>10.1080/09638180.2021.1882320</t>
  </si>
  <si>
    <t>… parallel with other related developments, such as artificial intelligence, including Robotic Process Automation (RPA), machine learning and blockchain accounting (FRC, Citation2020). …</t>
  </si>
  <si>
    <t>https://www.tandfonline.com/doi/pdf/10.1080/09638180.2021.1882320</t>
  </si>
  <si>
    <t>https://scholar.google.com/scholar?q=related:nXLFf5rg7FAJ:scholar.google.com/&amp;scioq=artificial+intelligence+accounting+finance&amp;hl=en&amp;as_sdt=2007&amp;as_ylo=2021&amp;as_yhi=2024</t>
  </si>
  <si>
    <t>RN Gurusinghe, BJH Arachchige…</t>
  </si>
  <si>
    <t>Predictive HR analytics and talent management: a conceptual framework</t>
  </si>
  <si>
    <t>https://www.tandfonline.com/doi/abs/10.1080/23270012.2021.1899857</t>
  </si>
  <si>
    <t>https://scholar.google.com/scholar?cites=15209486852506772677&amp;as_sdt=2005&amp;sciodt=2007&amp;hl=en</t>
  </si>
  <si>
    <t>10.1080/23270012.2021.1899857</t>
  </si>
  <si>
    <t>… Digitisation, new technologies and artificial intelligence demand organisations for new ways of … (Citation2019), this study suggests financial investment and time are essential basic …</t>
  </si>
  <si>
    <t>https://scholar.google.com/scholar?q=related:xeSjg7XzEtMJ:scholar.google.com/&amp;scioq=artificial+intelligence+accounting+finance&amp;hl=en&amp;as_sdt=2007&amp;as_ylo=2021&amp;as_yhi=2024</t>
  </si>
  <si>
    <t>N Tsolakis, D Zissis, S Papaefthimiou…</t>
  </si>
  <si>
    <t>Towards AI driven environmental sustainability: an application of automated logistics in container port terminals</t>
  </si>
  <si>
    <t>https://www.tandfonline.com/doi/abs/10.1080/00207543.2021.1914355</t>
  </si>
  <si>
    <t>https://scholar.google.com/scholar?cites=12537959174898650497&amp;as_sdt=2005&amp;sciodt=2007&amp;hl=en</t>
  </si>
  <si>
    <t>10.1080/00207543.2021.1914355</t>
  </si>
  <si>
    <t>… arise from the adoption of artificial intelligence and automation for … gap across the use of artificial intelligence and decision support … management and artificial intelligence literature by …</t>
  </si>
  <si>
    <t>https://ueaeprints.uea.ac.uk/id/eprint/79967/1/Accepted_Manuscript.pdf</t>
  </si>
  <si>
    <t>https://scholar.google.com/scholar?q=related:gQ0vzHDH_60J:scholar.google.com/&amp;scioq=artificial+intelligence+accounting+finance&amp;hl=en&amp;as_sdt=2007&amp;as_ylo=2021&amp;as_yhi=2024</t>
  </si>
  <si>
    <t>DO Oyewola, EG Dada, S Misra…</t>
  </si>
  <si>
    <t>A novel data augmentation convolutional neural network for detecting malaria parasite in blood smear images</t>
  </si>
  <si>
    <t>https://www.tandfonline.com/doi/abs/10.1080/08839514.2022.2033473</t>
  </si>
  <si>
    <t>https://scholar.google.com/scholar?cites=13865916677742455949&amp;as_sdt=2005&amp;sciodt=2007&amp;hl=en</t>
  </si>
  <si>
    <t>10.1080/08839514.2022.2033473</t>
  </si>
  <si>
    <t>… Malaria in Nigeria is a major health problem, accounting for more cases and deaths than any other nation in the world. Malaria posed a threat to about 97% of the population of Nigeria …</t>
  </si>
  <si>
    <t>https://www.tandfonline.com/doi/pdf/10.1080/08839514.2022.2033473</t>
  </si>
  <si>
    <t>https://scholar.google.com/scholar?q=related:jewA7sChbcAJ:scholar.google.com/&amp;scioq=artificial+intelligence+accounting+finance&amp;hl=en&amp;as_sdt=2007&amp;as_ylo=2021&amp;as_yhi=2024</t>
  </si>
  <si>
    <t>A Kaur, K Kumar</t>
  </si>
  <si>
    <t>A comprehensive survey on machine learning approaches for dynamic spectrum access in cognitive radio networks</t>
  </si>
  <si>
    <t>… Experimental &amp;Theoretical Artificial Intelligence</t>
  </si>
  <si>
    <t>https://www.tandfonline.com/doi/abs/10.1080/0952813X.2020.1818291</t>
  </si>
  <si>
    <t>https://scholar.google.com/scholar?cites=6072219333111275050&amp;as_sdt=2005&amp;sciodt=2007&amp;hl=en</t>
  </si>
  <si>
    <t>10.1080/0952813X.2020.1818291</t>
  </si>
  <si>
    <t>… spectrum management with machine learning techniques in an intelligent manner. Hence, … survey of various machine learning techniques for intelligent spectrum management with their …</t>
  </si>
  <si>
    <t>https://www.researchgate.net/profile/Amandeep-Kaur-23/publication/346228983_A_comprehensive_survey_on_machine_learning_approaches_for_dynamic_spectrum_access_in_cognitive_radio_networks/links/627c91713a23744a7278565c/A-comprehensive-survey-on-machine-learning-approaches-for-dynamic-spectrum-access-in-cognitive-radio-networks.pdf</t>
  </si>
  <si>
    <t>https://scholar.google.com/scholar?q=related:Kl5bvE_bRFQJ:scholar.google.com/&amp;scioq=artificial+intelligence+accounting+finance&amp;hl=en&amp;as_sdt=2007&amp;as_ylo=2021&amp;as_yhi=2024</t>
  </si>
  <si>
    <t>J Stray</t>
  </si>
  <si>
    <t>Making artificial intelligence work for investigative journalism</t>
  </si>
  <si>
    <t>Algorithms, Automation, and News</t>
  </si>
  <si>
    <t>taylorfrancis.com</t>
  </si>
  <si>
    <t>https://www.taylorfrancis.com/chapters/edit/10.4324/9781003099260-6/making-artificial-intelligence-work-investigative-journalism-jonathan-stray</t>
  </si>
  <si>
    <t>https://scholar.google.com/scholar?cites=4378295716971550257&amp;as_sdt=2005&amp;sciodt=2007&amp;hl=en</t>
  </si>
  <si>
    <t>10.4324/9781003099260-6</t>
  </si>
  <si>
    <t>… The task is deterministic in the sense that there is a definite answer, though that answer may involve descriptions of financial relationships that fall outside of the simple categories in the …</t>
  </si>
  <si>
    <t>https://www.researchgate.net/profile/Jonathan-Stray/publication/334182207_Making_Artificial_Intelligence_Work_for_Investigative_Journalism/links/5e41b987a6fdccd9659a1737/Making-Artificial-Intelligence-Work-for-Investigative-Journalism.pdf</t>
  </si>
  <si>
    <t>https://scholar.google.com/scholar?q=related:MRa048HUwjwJ:scholar.google.com/&amp;scioq=artificial+intelligence+accounting+finance&amp;hl=en&amp;as_sdt=2007&amp;as_ylo=2021&amp;as_yhi=2024</t>
  </si>
  <si>
    <t>O Vermesan, A Bröring, E Tragos…</t>
  </si>
  <si>
    <t>Internet of robotic things–converging sensing/actuating, hyperconnectivity, artificial intelligence and IoT platforms</t>
  </si>
  <si>
    <t>https://www.taylorfrancis.com/chapters/oa-edit/10.1201/9781003337584-4/internet-robotic-things-converging-sensing-actuating-hyperconnectivity-artificial-intelligence-iot-platforms-ovidiu-vermesan-arne-br%C3%B6ring-elias-tragos-martin-serrano-davide-bacciu-stefano-chessa-claudio-gallicchio-alessio-micheli-mauro-dragone-alessandro-saffiotti-pieter-simoens-filippo-cavallo-roy-bahr</t>
  </si>
  <si>
    <t>https://scholar.google.com/scholar?cites=15988150871107087317&amp;as_sdt=2005&amp;sciodt=2007&amp;hl=en</t>
  </si>
  <si>
    <t>10.1201/9781003337584-4/internet-robotic-things-converging-sensing-actuating-hyperconnectivity-artificial-intelligence-iot-platforms-ovidiu-vermesan-arne-br%C3%B6ring-elias-tragos-martin-serrano-davide-bacciu-stefano-chessa-claudio-gallicchio-alessio-micheli-mauro-dragone-alessandro-saffiotti-pieter-simoens-filippo-cavallo-roy-bahr</t>
  </si>
  <si>
    <t>… Artificial intelligence (AI), robotics, machine learning, and swarm technologies will provide … act upon it, while artificial intelligence and machine learning allow/empower these machines …</t>
  </si>
  <si>
    <t>https://api.taylorfrancis.com/content/chapters/oa-edit/download?identifierName=doi&amp;identifierValue=10.1201/9781003337584-4&amp;type=chapterpdf</t>
  </si>
  <si>
    <t>https://scholar.google.com/scholar?q=related:1auwJ4JS4d0J:scholar.google.com/&amp;scioq=artificial+intelligence+accounting+finance&amp;hl=en&amp;as_sdt=2007&amp;as_ylo=2021&amp;as_yhi=2024</t>
  </si>
  <si>
    <t>F Cugurullo</t>
  </si>
  <si>
    <t>Frankenstein urbanism: Eco, smart and autonomous cities, artificial intelligence and the end of the city</t>
  </si>
  <si>
    <t>https://www.taylorfrancis.com/books/mono/10.4324/9781315652627/frankenstein-urbanism-federico-cugurullo</t>
  </si>
  <si>
    <t>https://scholar.google.com/scholar?cites=7860696490197337807&amp;as_sdt=2005&amp;sciodt=2007&amp;hl=en</t>
  </si>
  <si>
    <t>10.4324/9781315652627</t>
  </si>
  <si>
    <t>… , smart cities and cities populated by artificial intelligences. In so doing, the chapter introduces a series of fundamental concepts which will be examined in more detail later in the book. …</t>
  </si>
  <si>
    <t>https://www.researchgate.net/profile/Federico-Cugurullo/publication/350325704_Frankenstein_Urbanism_Eco_Smart_and_Autonomous_Cities_Artificial_Intelligence_and_the_End_of_the_City/links/605c6da692851cd8ce6674ff/Frankenstein-Urbanism-Eco-Smart-and-Autonomous-Cities-Artificial-Intelligence-and-the-End-of-the-City.pdf</t>
  </si>
  <si>
    <t>https://scholar.google.com/scholar?q=related:z0ZfYc_NFm0J:scholar.google.com/&amp;scioq=artificial+intelligence+accounting+finance&amp;hl=en&amp;as_sdt=2007&amp;as_ylo=2021&amp;as_yhi=2024</t>
  </si>
  <si>
    <t>J Landgrebe, B Smith</t>
  </si>
  <si>
    <t>Why machines will never rule the world: artificial intelligence without fear</t>
  </si>
  <si>
    <t>https://www.taylorfrancis.com/books/mono/10.4324/9781003310105/machines-never-rule-world-barry-smith-jobst-landgrebe</t>
  </si>
  <si>
    <t>https://scholar.google.com/scholar?cites=6105077059307899691&amp;as_sdt=2005&amp;sciodt=2007&amp;hl=en</t>
  </si>
  <si>
    <t>10.4324/9781003310105</t>
  </si>
  <si>
    <t>… This book is about artificial intelligence (AI), which we conceive as the application of mathematics to the modelling (primarily) of the functions of the human brain. We focus specifically …</t>
  </si>
  <si>
    <t>https://philpapers.org/archive/LANWMW-2.pdf</t>
  </si>
  <si>
    <t>https://scholar.google.com/scholar?q=related:KwtvRj2XuVQJ:scholar.google.com/&amp;scioq=artificial+intelligence+accounting+finance&amp;hl=en&amp;as_sdt=2007&amp;as_ylo=2021&amp;as_yhi=2024</t>
  </si>
  <si>
    <t>D Araújo, M Couceiro, L Seifert, H Sarmento, K Davids</t>
  </si>
  <si>
    <t>Artificial intelligence in sport performance analysis</t>
  </si>
  <si>
    <t>https://www.taylorfrancis.com/books/mono/10.4324/9781003163589/artificial-intelligence-sport-performance-analysis-micael-couceiro-duarte-ara%C3%BAjo-hugo-sarmento-keith-davids-ludovic-seifert</t>
  </si>
  <si>
    <t>https://scholar.google.com/scholar?cites=10874987152125350859&amp;as_sdt=2005&amp;sciodt=2007&amp;hl=en</t>
  </si>
  <si>
    <t>10.4324/9781003163589/artificial-intelligence-sport-performance-analysis-micael-couceiro-duarte-ara%C3%BAjo-hugo-sarmento-keith-davids-ludovic-seifert</t>
  </si>
  <si>
    <t>… One way of mining big data is by means of artificial intelligence, as described in the remaining chapters of this book. For sport scientists and practitioners, the challenges start from …</t>
  </si>
  <si>
    <t>https://scholar.archive.org/work/is4dh3dvarh5bh2xpygr3l52rm/access/wayback/https://s3-euw1-ap-pe-ws4-capi2-distribution-p.s3.eu-west-1.amazonaws.com/books/9781003163589/HUB/googleScholarPdf.pdf?response-content-disposition=attachment%3B%20filename%3D%229781003163589_googlepreview.pdf%22&amp;response-content-type=application%2Fpdf&amp;X-Amz-Algorithm=AWS4-HMAC-SHA256&amp;X-Amz-Date=20210228T104335Z&amp;X-Amz-SignedHeaders=host&amp;X-Amz-Expires=604799&amp;X-Amz-Credential=AKIAQFVOSJ57SSJPZ65S%2F20210228%2Feu-west-1%2Fs3%2Faws4_request&amp;X-Amz-Signature=9dc6d06f5a6ba400b940d6552122ce8d11f2f11d613b22c2806fec7fd7e0c79d</t>
  </si>
  <si>
    <t>https://scholar.google.com/scholar?q=related:y1NeWzK365YJ:scholar.google.com/&amp;scioq=artificial+intelligence+accounting+finance&amp;hl=en&amp;as_sdt=2007&amp;as_ylo=2021&amp;as_yhi=2024</t>
  </si>
  <si>
    <t>M Areia, Y Mori, L Correale, A Repici…</t>
  </si>
  <si>
    <t>Cost-effectiveness of artificial intelligence for screening colonoscopy: a modelling study</t>
  </si>
  <si>
    <t>The Lancet Digital …</t>
  </si>
  <si>
    <t>thelancet.com</t>
  </si>
  <si>
    <t>https://www.thelancet.com/journals/landig/article/PIIS2589-7500(22)00042-5/fulltext</t>
  </si>
  <si>
    <t>https://scholar.google.com/scholar?cites=14572566944824021001&amp;as_sdt=2005&amp;sciodt=2007&amp;hl=en</t>
  </si>
  <si>
    <t>Background Artificial intelligence (AI) tools increase detection of precancerous polyps during colonoscopy and might contribute to long-term colorectal cancer prevention. The aim of the …</t>
  </si>
  <si>
    <t>https://scholar.google.com/scholar?q=related:CdDVc20oPMoJ:scholar.google.com/&amp;scioq=artificial+intelligence+accounting+finance&amp;hl=en&amp;as_sdt=2007&amp;as_ylo=2021&amp;as_yhi=2024</t>
  </si>
  <si>
    <t>K Lång, V Josefsson, AM Larsson, S Larsson…</t>
  </si>
  <si>
    <t>Artificial intelligence-supported screen reading versus standard double reading in the Mammography Screening with Artificial Intelligence trial (MASAI): a clinical …</t>
  </si>
  <si>
    <t>The Lancet …</t>
  </si>
  <si>
    <t>https://www.thelancet.com/journals/lanonc/article/PIIS1470-20452300298-X/fulltext</t>
  </si>
  <si>
    <t>https://scholar.google.com/scholar?cites=11551764026730731078&amp;as_sdt=2005&amp;sciodt=2007&amp;hl=en</t>
  </si>
  <si>
    <t>… Retrospective studies have shown promising results using artificial intelligence (AI) to improve mammography screening accuracy and reduce screen-reading workload; however, to our …</t>
  </si>
  <si>
    <t>https://munin.uit.no/bitstream/handle/10037/32977/article.pdf?sequence=2</t>
  </si>
  <si>
    <t>https://scholar.google.com/scholar?q=related:RtZrri0cUKAJ:scholar.google.com/&amp;scioq=artificial+intelligence+accounting+finance&amp;hl=en&amp;as_sdt=2007&amp;as_ylo=2021&amp;as_yhi=2024</t>
  </si>
  <si>
    <t>VJ Richardson, CJ Chang, R Smith</t>
  </si>
  <si>
    <t>Accounting information systems</t>
  </si>
  <si>
    <t>thuvienso.hoasen.edu.vn</t>
  </si>
  <si>
    <t>https://thuvienso.hoasen.edu.vn/handle/123456789/13103</t>
  </si>
  <si>
    <t>https://scholar.google.com/scholar?cites=9430328560348133739&amp;as_sdt=2005&amp;sciodt=2007&amp;hl=en</t>
  </si>
  <si>
    <t>This book covers the four roles for accountants with respect to information technology: users of technology and information systems, managers of users of technology, designers of …</t>
  </si>
  <si>
    <t>https://thuvienso.hoasen.edu.vn/bitstream/handle/123456789/13103/Contents.pdf?sequence=1</t>
  </si>
  <si>
    <t>https://scholar.google.com/scholar?q=related:a3nFktxB34IJ:scholar.google.com/&amp;scioq=artificial+intelligence+accounting+finance&amp;hl=en&amp;as_sdt=2007&amp;as_ylo=2021&amp;as_yhi=2024</t>
  </si>
  <si>
    <t>DA Broniatowski</t>
  </si>
  <si>
    <t>Psychological foundations of explainability and interpretability in artificial intelligence</t>
  </si>
  <si>
    <t>NIST, Tech. Rep</t>
  </si>
  <si>
    <t>tsapps.nist.gov</t>
  </si>
  <si>
    <t>https://tsapps.nist.gov/publication/get_pdf.cfm?pub_id=931426</t>
  </si>
  <si>
    <t>https://scholar.google.com/scholar?cites=2854117953165474685&amp;as_sdt=2005&amp;sciodt=2007&amp;hl=en</t>
  </si>
  <si>
    <t>In this paper, we make the case that interpretability and explainability are distinct requirements for machine learning systems. To make this case, we provide an overview of the literature …</t>
  </si>
  <si>
    <t>https://scholar.google.com/scholar?q=related:fTt-GSjdmycJ:scholar.google.com/&amp;scioq=artificial+intelligence+accounting+finance&amp;hl=en&amp;as_sdt=2007&amp;as_ylo=2021&amp;as_yhi=2024</t>
  </si>
  <si>
    <t>E Pascual Pedreño, V Gelashvili…</t>
  </si>
  <si>
    <t>Blockchain and its application to accounting</t>
  </si>
  <si>
    <t>Intangible …</t>
  </si>
  <si>
    <t>upcommons.upc.edu</t>
  </si>
  <si>
    <t>https://upcommons.upc.edu/handle/2117/357028</t>
  </si>
  <si>
    <t>https://scholar.google.com/scholar?cites=688961671123383814&amp;as_sdt=2005&amp;sciodt=2007&amp;hl=en</t>
  </si>
  <si>
    <t>… We advocate the full validity of Double-Entry bookkeeping (financial accounting system used … connect with other technologies, such as artificial intelligence or cloud services, as well as …</t>
  </si>
  <si>
    <t>https://upcommons.upc.edu/bitstream/handle/2117/357028/Pascual%20Pedre%C3%B1o,%20E.%20Blockchain%20and%20its%20application%20to%20accounting.pdf?sequence=1</t>
  </si>
  <si>
    <t>https://scholar.google.com/scholar?q=related:BjYrV_2ujwkJ:scholar.google.com/&amp;scioq=artificial+intelligence+accounting+finance&amp;hl=en&amp;as_sdt=2007&amp;as_ylo=2021&amp;as_yhi=2024</t>
  </si>
  <si>
    <t>A Ashta, H Herrmann</t>
  </si>
  <si>
    <t>Artificial intelligence and fintech: An overview of opportunities and risks for banking, investments, and microfinance</t>
  </si>
  <si>
    <t>Strategic Change</t>
  </si>
  <si>
    <t>Wiley Online Library</t>
  </si>
  <si>
    <t>https://onlinelibrary.wiley.com/doi/abs/10.1002/JSC.2404</t>
  </si>
  <si>
    <t>https://scholar.google.com/scholar?cites=10875069572169693330&amp;as_sdt=2005&amp;sciodt=2007&amp;hl=en</t>
  </si>
  <si>
    <t>10.1002/JSC.2404</t>
  </si>
  <si>
    <t>… Artificial Intelligence (AI) is creating a rush of opportunities in the financial sector, but financial … It also provides users the ability to view all their financial accounts in one place, budget …</t>
  </si>
  <si>
    <t>https://www.researchgate.net/profile/Heinz-Herrmann/publication/351465020_Artificial_intelligence_and_fintech_An_overview_of_opportunities_and_risks_for_banking_investments_and_microfinance/links/609dfa2e458515c2658cd03b/Artificial-intelligence-and-fintech-An-overview-of-opportunities-and-risks-for-banking-investments-and-microfinance.pdf</t>
  </si>
  <si>
    <t>https://scholar.google.com/scholar?q=related:knjVRCgC7JYJ:scholar.google.com/&amp;scioq=artificial+intelligence+accounting+finance&amp;hl=en&amp;as_sdt=2007&amp;as_ylo=2021&amp;as_yhi=2024</t>
  </si>
  <si>
    <t>HU Khan, MZ Malik, MKB Alomari…</t>
  </si>
  <si>
    <t>Transforming the capabilities of artificial intelligence in GCC financial sector: a systematic literature review</t>
  </si>
  <si>
    <t>Wireless …</t>
  </si>
  <si>
    <t>https://onlinelibrary.wiley.com/doi/abs/10.1155/2022/8725767</t>
  </si>
  <si>
    <t>https://scholar.google.com/scholar?cites=5965397794828055982&amp;as_sdt=2005&amp;sciodt=2007&amp;hl=en</t>
  </si>
  <si>
    <t>10.1155/2022/8725767</t>
  </si>
  <si>
    <t>… The paper has designed to discuss the artificial intelligence‐based access control system as a necessary component of governing and safeguarding the financial sector’s information …</t>
  </si>
  <si>
    <t>https://onlinelibrary.wiley.com/doi/pdf/10.1155/2022/8725767</t>
  </si>
  <si>
    <t>https://scholar.google.com/scholar?q=related:rvWfOLBZyVIJ:scholar.google.com/&amp;scioq=artificial+intelligence+accounting+finance&amp;hl=en&amp;as_sdt=2007&amp;as_ylo=2021&amp;as_yhi=2024</t>
  </si>
  <si>
    <t>BP Commerford, SA Dennis, JR Joe…</t>
  </si>
  <si>
    <t>Man versus machine: Complex estimates and auditor reliance on artificial intelligence</t>
  </si>
  <si>
    <t>Journal of Accounting …</t>
  </si>
  <si>
    <t>https://onlinelibrary.wiley.com/doi/abs/10.1111/1475-679X.12407</t>
  </si>
  <si>
    <t>https://scholar.google.com/scholar?cites=7840950363124706462&amp;as_sdt=2005&amp;sciodt=2007&amp;hl=en</t>
  </si>
  <si>
    <t>10.1111/1475-679X.12407</t>
  </si>
  <si>
    <t>… Audit firms are investing billions of dollars to develop artificial intelligence (AI) systems that will … to algorithm aversion could prove costly for the profession and financial statements users. …</t>
  </si>
  <si>
    <t>https://scholar.google.com/scholar?q=related:nqyE58-m0GwJ:scholar.google.com/&amp;scioq=artificial+intelligence+accounting+finance&amp;hl=en&amp;as_sdt=2007&amp;as_ylo=2021&amp;as_yhi=2024</t>
  </si>
  <si>
    <t>J Zhang</t>
  </si>
  <si>
    <t>Development of Internet Supply Chain Finance Based on Artificial Intelligence under the Enterprise Green Business Model</t>
  </si>
  <si>
    <t>Mathematical Problems in Engineering</t>
  </si>
  <si>
    <t>https://onlinelibrary.wiley.com/doi/abs/10.1155/2021/9947811</t>
  </si>
  <si>
    <t>https://scholar.google.com/scholar?cites=11219400323270114143&amp;as_sdt=2005&amp;sciodt=2007&amp;hl=en</t>
  </si>
  <si>
    <t>Retracted</t>
  </si>
  <si>
    <t>10.1155/2021/9947811</t>
  </si>
  <si>
    <t>… pollution, the green economy GDP system is reproposed, the green economy system and social development are transformed, the Chinese green economy GDP system accounting is …</t>
  </si>
  <si>
    <t>https://onlinelibrary.wiley.com/doi/pdf/10.1155/2021/9947811</t>
  </si>
  <si>
    <t>https://scholar.google.com/scholar?q=related:X_tqrSZRs5sJ:scholar.google.com/&amp;scioq=artificial+intelligence+accounting+finance&amp;hl=en&amp;as_sdt=2007&amp;as_ylo=2021&amp;as_yhi=2024</t>
  </si>
  <si>
    <t>D Hemanand, N Mishra, G Premalatha…</t>
  </si>
  <si>
    <t>Applications of intelligent model to analyze the green finance for environmental development in the context of artificial intelligence</t>
  </si>
  <si>
    <t>… Intelligence and …</t>
  </si>
  <si>
    <t>https://onlinelibrary.wiley.com/doi/abs/10.1155/2022/2977824</t>
  </si>
  <si>
    <t>https://scholar.google.com/scholar?cites=133779739136587778&amp;as_sdt=2005&amp;sciodt=2007&amp;hl=en</t>
  </si>
  <si>
    <t>10.1155/2022/2977824</t>
  </si>
  <si>
    <t>… The development of green finance is always considered to … ’ financial decision entity might have integration and that would help through reflecting the costs by the present accounting …</t>
  </si>
  <si>
    <t>https://onlinelibrary.wiley.com/doi/pdf/10.1155/2022/2977824</t>
  </si>
  <si>
    <t>https://scholar.google.com/scholar?q=related:AnhhxfZH2wEJ:scholar.google.com/&amp;scioq=artificial+intelligence+accounting+finance&amp;hl=en&amp;as_sdt=2007&amp;as_ylo=2021&amp;as_yhi=2024</t>
  </si>
  <si>
    <t>C Milana, A Ashta</t>
  </si>
  <si>
    <t>Artificial intelligence techniques in finance and financial markets: a survey of the literature</t>
  </si>
  <si>
    <t>https://onlinelibrary.wiley.com/doi/abs/10.1002/jsc.2403</t>
  </si>
  <si>
    <t>https://scholar.google.com/scholar?cites=12198372548022318204&amp;as_sdt=2005&amp;sciodt=2007&amp;hl=en</t>
  </si>
  <si>
    <t>10.1002/jsc.2403</t>
  </si>
  <si>
    <t>… of artificial intelligence (AI) and computing power's evolution in their application to finance and financial markets… The limits to economic growth encountered after the financial crisis and, …</t>
  </si>
  <si>
    <t>https://www.researchgate.net/profile/Arvind-Ashta/publication/351465873_Artificial_intelligence_techniques_in_finance_and_financial_markets_A_survey_of_the_literature/links/60a00b8892851cfdf337de1a/Artificial-intelligence-techniques-in-finance-and-financial-markets-A-survey-of-the-literature.pdf</t>
  </si>
  <si>
    <t>https://scholar.google.com/scholar?q=related:fDS_4jNTSakJ:scholar.google.com/&amp;scioq=artificial+intelligence+accounting+finance&amp;hl=en&amp;as_sdt=2007&amp;as_ylo=2021&amp;as_yhi=2024</t>
  </si>
  <si>
    <t>D Agostino, I Saliterer…</t>
  </si>
  <si>
    <t>Digitalization, accounting and accountability: A literature review and reflections on future research in public services</t>
  </si>
  <si>
    <t>Financial Accountability &amp; …</t>
  </si>
  <si>
    <t>https://onlinelibrary.wiley.com/doi/abs/10.1111/faam.12301</t>
  </si>
  <si>
    <t>https://scholar.google.com/scholar?cites=13924924941156808807&amp;as_sdt=2005&amp;sciodt=2007&amp;hl=en</t>
  </si>
  <si>
    <t>10.1111/faam.12301</t>
  </si>
  <si>
    <t>… Digital technologies, from websites and social media to clouds, sensors, artificial intelligence and connected devices, have resulted in “datafication” (Redden, 2018) of our society, …</t>
  </si>
  <si>
    <t>https://onlinelibrary.wiley.com/doi/pdf/10.1111/faam.12301</t>
  </si>
  <si>
    <t>https://scholar.google.com/scholar?q=related:Z_ig4XRFP8EJ:scholar.google.com/&amp;scioq=artificial+intelligence+accounting+finance&amp;hl=en&amp;as_sdt=2007&amp;as_ylo=2021&amp;as_yhi=2024</t>
  </si>
  <si>
    <t>M Spring, J Faulconbridge…</t>
  </si>
  <si>
    <t>How information technology automates and augments processes: Insights from Artificial‐Intelligence‐based systems in professional service operations</t>
  </si>
  <si>
    <t>Journal of Operations …</t>
  </si>
  <si>
    <t>https://onlinelibrary.wiley.com/doi/abs/10.1002/joom.1215</t>
  </si>
  <si>
    <t>https://scholar.google.com/scholar?cites=11201018352198301035&amp;as_sdt=2005&amp;sciodt=2007&amp;hl=en</t>
  </si>
  <si>
    <t>10.1002/joom.1215</t>
  </si>
  <si>
    <t>… (and elsewhere), we must be skeptical of accounts that see AI “tools” as neatly substituting … of AI adoption on firm financial performance. Quantifying financial impact was not our aim and…</t>
  </si>
  <si>
    <t>https://onlinelibrary.wiley.com/doi/pdfdirect/10.1002/joom.1215</t>
  </si>
  <si>
    <t>https://scholar.google.com/scholar?q=related:azVphdgCcpsJ:scholar.google.com/&amp;scioq=artificial+intelligence+accounting+finance&amp;hl=en&amp;as_sdt=2007&amp;as_ylo=2021&amp;as_yhi=2024</t>
  </si>
  <si>
    <t>K Bochkay, SV Brown, AJ Leone…</t>
  </si>
  <si>
    <t>Textual analysis in accounting: What's next?</t>
  </si>
  <si>
    <t>… accounting research</t>
  </si>
  <si>
    <t>https://onlinelibrary.wiley.com/doi/abs/10.1111/1911-3846.12825</t>
  </si>
  <si>
    <t>https://scholar.google.com/scholar?cites=17893688613348372994&amp;as_sdt=2005&amp;sciodt=2007&amp;hl=en</t>
  </si>
  <si>
    <t>10.1111/1911-3846.12825</t>
  </si>
  <si>
    <t>… use technologies from three areas of artificial intelligence—machine learning, robotics, and … Even though textual analysis was spurred by financial accounting research in 2008, studies …</t>
  </si>
  <si>
    <t>https://onlinelibrary.wiley.com/doi/pdf/10.1111/1911-3846.12825</t>
  </si>
  <si>
    <t>https://scholar.google.com/scholar?q=related:AvIUMP0mU_gJ:scholar.google.com/&amp;scioq=artificial+intelligence+accounting+finance&amp;hl=en&amp;as_sdt=2007&amp;as_ylo=2021&amp;as_yhi=2024</t>
  </si>
  <si>
    <t>E Felten, M Raj, R Seamans</t>
  </si>
  <si>
    <t>Occupational, industry, and geographic exposure to artificial intelligence: A novel dataset and its potential uses</t>
  </si>
  <si>
    <t>Strategic Management Journal</t>
  </si>
  <si>
    <t>https://onlinelibrary.wiley.com/doi/abs/10.1002/smj.3286</t>
  </si>
  <si>
    <t>https://scholar.google.com/scholar?cites=16474444385109354327&amp;as_sdt=2005&amp;sciodt=2007&amp;hl=en</t>
  </si>
  <si>
    <t>10.1002/smj.3286</t>
  </si>
  <si>
    <t>… Although artificial intelligence (AI) promises to spur economic growth, there is widespread concern that it could displace workers, alter industry trajectories, and reshape organizations. …</t>
  </si>
  <si>
    <t>https://onlinelibrary.wiley.com/doi/pdf/10.1002/smj.3286</t>
  </si>
  <si>
    <t>https://scholar.google.com/scholar?q=related:VydfBuL7oOQJ:scholar.google.com/&amp;scioq=artificial+intelligence+accounting+finance&amp;hl=en&amp;as_sdt=2007&amp;as_ylo=2021&amp;as_yhi=2024</t>
  </si>
  <si>
    <t>S Aziz, M Dowling, H Hammami…</t>
  </si>
  <si>
    <t>Machine learning in finance: A topic modeling approach</t>
  </si>
  <si>
    <t>European Financial …</t>
  </si>
  <si>
    <t>https://onlinelibrary.wiley.com/doi/abs/10.1111/EUFM.12326</t>
  </si>
  <si>
    <t>https://scholar.google.com/scholar?cites=2303141009646238651&amp;as_sdt=2005&amp;sciodt=2007&amp;hl=en</t>
  </si>
  <si>
    <t>10.1111/EUFM.12326</t>
  </si>
  <si>
    <t>… of machine learning (ML) and artificial intelligence (AI) offer significant benefits to financial decision makers in terms of new approaches for modeling and forecasting from financial …</t>
  </si>
  <si>
    <t>https://www.researchgate.net/profile/Michael-Dowling-7/publication/330797402_Machine_learning_in_finance_A_topic_modeling_approach/links/5c544dc3a6fdccd6b5da49c1/Machine-learning-in-finance-A-topic-modeling-approach.pdf</t>
  </si>
  <si>
    <t>https://scholar.google.com/scholar?q=related:uzuZs4tm9h8J:scholar.google.com/&amp;scioq=artificial+intelligence+accounting+finance&amp;hl=en&amp;as_sdt=2007&amp;as_ylo=2021&amp;as_yhi=2024</t>
  </si>
  <si>
    <t>X Chen, YH Cho, Y Dou, B Lev</t>
  </si>
  <si>
    <t>Predicting future earnings changes using machine learning and detailed financial data</t>
  </si>
  <si>
    <t>https://onlinelibrary.wiley.com/doi/abs/10.1111/1475-679X.12429</t>
  </si>
  <si>
    <t>https://scholar.google.com/scholar?cites=11395571992248719222&amp;as_sdt=2005&amp;sciodt=2007&amp;hl=en</t>
  </si>
  <si>
    <t>10.1111/1475-679X.12429</t>
  </si>
  <si>
    <t>… To push the frontier of earnings prediction, we apply machine learning methods to a large set of detailed financial data to predict the direction of one-year-ahead earnings changes. We …</t>
  </si>
  <si>
    <t>https://www.stern.nyu.edu/sites/default/files/assets/documents/SSRN-id3741015.pdf</t>
  </si>
  <si>
    <t>https://scholar.google.com/scholar?q=related:dhdgwlk0JZ4J:scholar.google.com/&amp;scioq=artificial+intelligence+accounting+finance&amp;hl=en&amp;as_sdt=2007&amp;as_ylo=2021&amp;as_yhi=2024</t>
  </si>
  <si>
    <t>NK Rajagopal, NI Qureshi, S Durga…</t>
  </si>
  <si>
    <t>Future of Business Culture: An Artificial Intelligence‐Driven Digital Framework for Organization Decision‐Making Process</t>
  </si>
  <si>
    <t>https://onlinelibrary.wiley.com/doi/abs/10.1155/2022/7796507</t>
  </si>
  <si>
    <t>https://scholar.google.com/scholar?cites=9388470934399581921&amp;as_sdt=2005&amp;sciodt=2007&amp;hl=en</t>
  </si>
  <si>
    <t>10.1155/2022/7796507</t>
  </si>
  <si>
    <t>… artificial intelligence systems on businesses’ outcomes. From an entrepreneurship standpoint, the research revealed that artificial intelligence … setting with artificial intelligence systems, …</t>
  </si>
  <si>
    <t>https://onlinelibrary.wiley.com/doi/pdf/10.1155/2022/7796507</t>
  </si>
  <si>
    <t>https://scholar.google.com/scholar?q=related:4X73lJKMSoIJ:scholar.google.com/&amp;scioq=artificial+intelligence+accounting+finance&amp;hl=en&amp;as_sdt=2007&amp;as_ylo=2021&amp;as_yhi=2024</t>
  </si>
  <si>
    <t>Z Zhang, X Song, L Liu, J Yin…</t>
  </si>
  <si>
    <t>Recent advances in blockchain and artificial intelligence integration: Feasibility analysis, research issues, applications, challenges, and future work</t>
  </si>
  <si>
    <t>Security and …</t>
  </si>
  <si>
    <t>https://onlinelibrary.wiley.com/doi/abs/10.1155/2021/9991535</t>
  </si>
  <si>
    <t>https://scholar.google.com/scholar?cites=6776829484943101693&amp;as_sdt=2005&amp;sciodt=2007&amp;hl=en</t>
  </si>
  <si>
    <t>10.1155/2021/9991535</t>
  </si>
  <si>
    <t>… transaction validation and is widely used in financial economy, Internet of Things, large data, cloud … This method first extracted features from user accounts and operating codes of smart …</t>
  </si>
  <si>
    <t>https://onlinelibrary.wiley.com/doi/pdf/10.1155/2021/9991535</t>
  </si>
  <si>
    <t>https://scholar.google.com/scholar?q=related:_U5t6YIiDF4J:scholar.google.com/&amp;scioq=artificial+intelligence+accounting+finance&amp;hl=en&amp;as_sdt=2007&amp;as_ylo=2021&amp;as_yhi=2024</t>
  </si>
  <si>
    <t>Y Zhou</t>
  </si>
  <si>
    <t>The application trend of digital finance and technological innovation in the development of green economy</t>
  </si>
  <si>
    <t>Journal of Environmental and Public Health</t>
  </si>
  <si>
    <t>https://onlinelibrary.wiley.com/doi/abs/10.1155/2022/1064558</t>
  </si>
  <si>
    <t>https://scholar.google.com/scholar?cites=5888462586017210765&amp;as_sdt=2005&amp;sciodt=2007&amp;hl=en</t>
  </si>
  <si>
    <t>10.1155/2022/1064558</t>
  </si>
  <si>
    <t>… accounting for 43.7 percent of the GDP. The digital economy in developed countries is large in scale and accounts … , the Internet of things, and artificial intelligence. The development of …</t>
  </si>
  <si>
    <t>https://onlinelibrary.wiley.com/doi/pdf/10.1155/2022/1064558</t>
  </si>
  <si>
    <t>https://scholar.google.com/scholar?q=related:jeG7CIYFuFEJ:scholar.google.com/&amp;scioq=artificial+intelligence+accounting+finance&amp;hl=en&amp;as_sdt=2007&amp;as_ylo=2021&amp;as_yhi=2024</t>
  </si>
  <si>
    <t>N An, X Wang</t>
  </si>
  <si>
    <t>Legal Protection of Artificial Intelligence Data and Algorithms from the Perspective of Internet of Things Resource Sharing</t>
  </si>
  <si>
    <t>Wireless Communications and Mobile …</t>
  </si>
  <si>
    <t>https://onlinelibrary.wiley.com/doi/abs/10.1155/2021/8601425</t>
  </si>
  <si>
    <t>https://scholar.google.com/scholar?cites=3250237004298475894&amp;as_sdt=2005&amp;sciodt=2007&amp;hl=en</t>
  </si>
  <si>
    <t>10.1155/2021/8601425</t>
  </si>
  <si>
    <t>… is concentrated in the secret distribution stage, accounting for about 80% on average. … using artificial intelligence (AI) to enhance financing channels (financial inclusion) in the financial …</t>
  </si>
  <si>
    <t>https://onlinelibrary.wiley.com/doi/pdf/10.1155/2021/8601425</t>
  </si>
  <si>
    <t>https://scholar.google.com/scholar?q=related:dlkKvVUpGy0J:scholar.google.com/&amp;scioq=artificial+intelligence+accounting+finance&amp;hl=en&amp;as_sdt=2007&amp;as_ylo=2021&amp;as_yhi=2024</t>
  </si>
  <si>
    <t>JC Tellez Gaytan, K Ateeq, A Rafiuddin…</t>
  </si>
  <si>
    <t>AI‐Based Prediction of Capital Structure: Performance Comparison of ANN SVM and LR Models</t>
  </si>
  <si>
    <t>… intelligence and …</t>
  </si>
  <si>
    <t>https://onlinelibrary.wiley.com/doi/abs/10.1155/2022/8334927</t>
  </si>
  <si>
    <t>https://scholar.google.com/scholar?cites=12763901909659633209&amp;as_sdt=2005&amp;sciodt=2007&amp;hl=en</t>
  </si>
  <si>
    <t>10.1155/2022/8334927</t>
  </si>
  <si>
    <t>… , but implementation in accounting and finance is at a nascent … in the advancement of the finance literature. In the multiple … This study contributes to application of artificial intelligence …</t>
  </si>
  <si>
    <t>https://onlinelibrary.wiley.com/doi/pdf/10.1155/2022/8334927</t>
  </si>
  <si>
    <t>https://scholar.google.com/scholar?q=related:OUYxKSl9IrEJ:scholar.google.com/&amp;scioq=artificial+intelligence+accounting+finance&amp;hl=en&amp;as_sdt=2007&amp;as_ylo=2021&amp;as_yhi=2024</t>
  </si>
  <si>
    <t>S Tong, N Jia, X Luo, Z Fang</t>
  </si>
  <si>
    <t>The Janus face of artificial intelligence feedback: Deployment versus disclosure effects on employee performance</t>
  </si>
  <si>
    <t>https://onlinelibrary.wiley.com/doi/abs/10.1002/smj.3322</t>
  </si>
  <si>
    <t>https://scholar.google.com/scholar?cites=2121092155217420684&amp;as_sdt=2005&amp;sciodt=2007&amp;hl=en</t>
  </si>
  <si>
    <t>10.1002/smj.3322</t>
  </si>
  <si>
    <t>… Based on a novel field experiment in a large financial services company, we investigate how using AI to generate feedback on employee performance affects employees' job productivity…</t>
  </si>
  <si>
    <t>https://onlinelibrary.wiley.com/doi/pdfdirect/10.1002/smj.3322</t>
  </si>
  <si>
    <t>https://scholar.google.com/scholar?q=related:jCGavxOibx0J:scholar.google.com/&amp;scioq=artificial+intelligence+accounting+finance&amp;hl=en&amp;as_sdt=2007&amp;as_ylo=2021&amp;as_yhi=2024</t>
  </si>
  <si>
    <t>S Bankins, AC Ocampo, M Marrone…</t>
  </si>
  <si>
    <t>A multilevel review of artificial intelligence in organizations: Implications for organizational behavior research and practice</t>
  </si>
  <si>
    <t>https://onlinelibrary.wiley.com/doi/abs/10.1002/job.2735</t>
  </si>
  <si>
    <t>https://scholar.google.com/scholar?cites=7442504707039948759&amp;as_sdt=2005&amp;sciodt=2007&amp;hl=en</t>
  </si>
  <si>
    <t>10.1002/job.2735</t>
  </si>
  <si>
    <t>… no relevant financial or non-financial interest to dis… financial interest or non-financial interest in the subject matter or materials discussed in this manuscript. The authors have no financial …</t>
  </si>
  <si>
    <t>https://onlinelibrary.wiley.com/doi/pdf/10.1002/job.2735</t>
  </si>
  <si>
    <t>https://scholar.google.com/scholar?q=related:1-9JVpkWSWcJ:scholar.google.com/&amp;scioq=artificial+intelligence+accounting+finance&amp;hl=en&amp;as_sdt=2007&amp;as_ylo=2021&amp;as_yhi=2024</t>
  </si>
  <si>
    <t>I Kumar, J Rawat, N Mohd, S Husain</t>
  </si>
  <si>
    <t>Opportunities of artificial intelligence and machine learning in the food industry</t>
  </si>
  <si>
    <t>Journal of Food Quality</t>
  </si>
  <si>
    <t>https://onlinelibrary.wiley.com/doi/abs/10.1155/2021/4535567</t>
  </si>
  <si>
    <t>https://scholar.google.com/scholar?cites=12250286290735645263&amp;as_sdt=2005&amp;sciodt=2007&amp;hl=en</t>
  </si>
  <si>
    <t>10.1155/2021/4535567</t>
  </si>
  <si>
    <t>… the importance and application of different areas of artificial intelligence such as pattern recognition, data science, deep learning, machine learning, and robotics in the food processing …</t>
  </si>
  <si>
    <t>https://onlinelibrary.wiley.com/doi/pdf/10.1155/2021/4535567</t>
  </si>
  <si>
    <t>https://scholar.google.com/scholar?q=related:T8IiBHrCAaoJ:scholar.google.com/&amp;scioq=artificial+intelligence+accounting+finance&amp;hl=en&amp;as_sdt=2007&amp;as_ylo=2021&amp;as_yhi=2024</t>
  </si>
  <si>
    <t>S Krakowski, J Luger, S Raisch</t>
  </si>
  <si>
    <t>Artificial intelligence and the changing sources of competitive advantage</t>
  </si>
  <si>
    <t>Strategic Management …</t>
  </si>
  <si>
    <t>https://onlinelibrary.wiley.com/doi/abs/10.1002/smj.3387</t>
  </si>
  <si>
    <t>https://scholar.google.com/scholar?cites=12336609198849956093&amp;as_sdt=2005&amp;sciodt=2007&amp;hl=en</t>
  </si>
  <si>
    <t>10.1002/smj.3387</t>
  </si>
  <si>
    <t>Research Summary We apply a resource‐based view to investigate how the adoption of Artificial Intelligence (AI) affects competitive capabilities and performance. Following prior work …</t>
  </si>
  <si>
    <t>https://onlinelibrary.wiley.com/doi/pdf/10.1002/smj.3387</t>
  </si>
  <si>
    <t>https://scholar.google.com/scholar?q=related:_ZhERrRwNKsJ:scholar.google.com/&amp;scioq=artificial+intelligence+accounting+finance&amp;hl=en&amp;as_sdt=2007&amp;as_ylo=2021&amp;as_yhi=2024</t>
  </si>
  <si>
    <t>MA Khan, M Khojah, Vivek</t>
  </si>
  <si>
    <t>Artificial Intelligence and Big Data: The Advent of New Pedagogy in the Adaptive E‐Learning System in the Higher Educational Institutions of Saudi Arabia</t>
  </si>
  <si>
    <t>Education Research International</t>
  </si>
  <si>
    <t>https://onlinelibrary.wiley.com/doi/abs/10.1155/2022/1263555</t>
  </si>
  <si>
    <t>https://scholar.google.com/scholar?cites=5497102508190407359&amp;as_sdt=2005&amp;sciodt=2007&amp;hl=en</t>
  </si>
  <si>
    <t>10.1155/2022/1263555</t>
  </si>
  <si>
    <t>… more potential for artificial intelligence and its applications. … by the proper application of artificial intelligence and big data, … is to examine the role of artificial intelligence and big data in …</t>
  </si>
  <si>
    <t>https://onlinelibrary.wiley.com/doi/pdf/10.1155/2022/1263555</t>
  </si>
  <si>
    <t>https://scholar.google.com/scholar?q=related:vxqZNpuhSUwJ:scholar.google.com/&amp;scioq=artificial+intelligence+accounting+finance&amp;hl=en&amp;as_sdt=2007&amp;as_ylo=2021&amp;as_yhi=2024</t>
  </si>
  <si>
    <t>V Pitardi, HR Marriott</t>
  </si>
  <si>
    <t>Alexa, she's not human but… Unveiling the drivers of consumers' trust in voice‐based artificial intelligence</t>
  </si>
  <si>
    <t>Psychology &amp;Marketing</t>
  </si>
  <si>
    <t>https://onlinelibrary.wiley.com/doi/abs/10.1002/mar.21457</t>
  </si>
  <si>
    <t>https://scholar.google.com/scholar?cites=6315911913025196702&amp;as_sdt=2005&amp;sciodt=2007&amp;hl=en</t>
  </si>
  <si>
    <t>10.1002/mar.21457</t>
  </si>
  <si>
    <t>… With the development of deep connections between humans and Artificial Intelligence voice-based assistants (VAs), human and machine relationships have transformed. For …</t>
  </si>
  <si>
    <t>https://onlinelibrary.wiley.com/doi/pdfdirect/10.1002/mar.21457</t>
  </si>
  <si>
    <t>https://scholar.google.com/scholar?q=related:nlKG-GugplcJ:scholar.google.com/&amp;scioq=artificial+intelligence+accounting+finance&amp;hl=en&amp;as_sdt=2007&amp;as_ylo=2021&amp;as_yhi=2024</t>
  </si>
  <si>
    <t>L Illia, E Colleoni…</t>
  </si>
  <si>
    <t>Ethical implications of text generation in the age of artificial intelligence</t>
  </si>
  <si>
    <t>Business Ethics, the …</t>
  </si>
  <si>
    <t>https://onlinelibrary.wiley.com/doi/abs/10.1111/beer.12479</t>
  </si>
  <si>
    <t>https://scholar.google.com/scholar?cites=16168342390776893460&amp;as_sdt=2005&amp;sciodt=2007&amp;hl=en</t>
  </si>
  <si>
    <t>10.1111/beer.12479</t>
  </si>
  <si>
    <t>… We are at a turning point in the debate on the ethics of Artificial Intelligence (AI) because we are witnessing the rise of general-purpose AI text agents such as GPT-3 that can generate …</t>
  </si>
  <si>
    <t>https://onlinelibrary.wiley.com/doi/pdf/10.1111/beer.12479</t>
  </si>
  <si>
    <t>https://scholar.google.com/scholar?q=related:FJAlqb19YeAJ:scholar.google.com/&amp;scioq=artificial+intelligence+accounting+finance&amp;hl=en&amp;as_sdt=2007&amp;as_ylo=2021&amp;as_yhi=2024</t>
  </si>
  <si>
    <t>Y Wang</t>
  </si>
  <si>
    <t>Physical Education Teaching in Colleges and Universities Assisted by Virtual Reality Technology Based on Artificial Intelligence</t>
  </si>
  <si>
    <t>https://onlinelibrary.wiley.com/doi/abs/10.1155/2021/5582716</t>
  </si>
  <si>
    <t>https://scholar.google.com/scholar?cites=9157785592356017205&amp;as_sdt=2005&amp;sciodt=2007&amp;hl=en</t>
  </si>
  <si>
    <t>10.1155/2021/5582716</t>
  </si>
  <si>
    <t>… physical education teaching assisted by artificial intelligence-based virtual reality technology. … Finally, a neural network based on artificial intelligence technology is used to evaluate the …</t>
  </si>
  <si>
    <t>https://onlinelibrary.wiley.com/doi/pdf/10.1155/2021/5582716</t>
  </si>
  <si>
    <t>https://scholar.google.com/scholar?q=related:NRSS6Xn9Fn8J:scholar.google.com/&amp;scioq=artificial+intelligence+accounting+finance&amp;hl=en&amp;as_sdt=2007&amp;as_ylo=2021&amp;as_yhi=2024</t>
  </si>
  <si>
    <t>A Almalawi, AI Khan, F Alsolami…</t>
  </si>
  <si>
    <t>Analysis of the exploration of security and privacy for healthcare management using artificial intelligence: Saudi hospitals</t>
  </si>
  <si>
    <t>https://onlinelibrary.wiley.com/doi/abs/10.1155/2022/4048197</t>
  </si>
  <si>
    <t>https://scholar.google.com/scholar?cites=1318191716934795430&amp;as_sdt=2005&amp;sciodt=2007&amp;hl=en</t>
  </si>
  <si>
    <t>10.1155/2022/4048197</t>
  </si>
  <si>
    <t>… Failure to comply with these regulations might have serious financial and reputational … The promise of artificial intelligence (AI) to improve certain facets of healthcare is already …</t>
  </si>
  <si>
    <t>https://onlinelibrary.wiley.com/doi/pdf/10.1155/2022/4048197</t>
  </si>
  <si>
    <t>https://scholar.google.com/scholar?q=related:psDC6WEoSxIJ:scholar.google.com/&amp;scioq=artificial+intelligence+accounting+finance&amp;hl=en&amp;as_sdt=2007&amp;as_ylo=2021&amp;as_yhi=2024</t>
  </si>
  <si>
    <t>AM Khedr, I Arif, M El‐Bannany…</t>
  </si>
  <si>
    <t>Cryptocurrency price prediction using traditional statistical and machine‐learning techniques: A survey</t>
  </si>
  <si>
    <t>… Accounting, Finance …</t>
  </si>
  <si>
    <t>https://onlinelibrary.wiley.com/doi/abs/10.1002/isaf.1488</t>
  </si>
  <si>
    <t>https://scholar.google.com/scholar?cites=17252967581005076082&amp;as_sdt=2005&amp;sciodt=2007&amp;hl=en</t>
  </si>
  <si>
    <t>10.1002/isaf.1488</t>
  </si>
  <si>
    <t>… When we consider only the finance-related literature (which includes the areas of finance, economics, business, management, and accounting), the number of publications is not very …</t>
  </si>
  <si>
    <t>https://scholar.google.com/scholar?q=related:clYj05rabu8J:scholar.google.com/&amp;scioq=artificial+intelligence+accounting+finance&amp;hl=en&amp;as_sdt=2007&amp;as_ylo=2021&amp;as_yhi=2024</t>
  </si>
  <si>
    <t>M Ryo, B Angelov, S Mammola, JM Kass…</t>
  </si>
  <si>
    <t>Explainable artificial intelligence enhances the ecological interpretability of black‐box species distribution models</t>
  </si>
  <si>
    <t>https://nsojournals.onlinelibrary.wiley.com/doi/abs/10.1111/ecog.05360</t>
  </si>
  <si>
    <t>https://scholar.google.com/scholar?cites=7616118180977165584&amp;as_sdt=2005&amp;sciodt=2007&amp;hl=en</t>
  </si>
  <si>
    <t>10.1111/ecog.05360</t>
  </si>
  <si>
    <t>… of artificial intelligence, explainable AI (xAI), as a toolbox for better interpreting SDMs. xAI aims at deciphering the behavior of complex statistical or machine learning … as financial risk …</t>
  </si>
  <si>
    <t>https://nsojournals.onlinelibrary.wiley.com/doi/pdfdirect/10.1111/ecog.05360</t>
  </si>
  <si>
    <t>https://scholar.google.com/scholar?q=related:EMWJOCLjsWkJ:scholar.google.com/&amp;scioq=artificial+intelligence+accounting+finance&amp;hl=en&amp;as_sdt=2007&amp;as_ylo=2021&amp;as_yhi=2024</t>
  </si>
  <si>
    <t>Z Liu</t>
  </si>
  <si>
    <t>Sociological perspectives on artificial intelligence: A typological reading</t>
  </si>
  <si>
    <t>Sociology Compass</t>
  </si>
  <si>
    <t>https://compass.onlinelibrary.wiley.com/doi/abs/10.1111/soc4.12851</t>
  </si>
  <si>
    <t>https://scholar.google.com/scholar?cites=4712661938174418015&amp;as_sdt=2005&amp;sciodt=2007&amp;hl=en</t>
  </si>
  <si>
    <t>10.1111/soc4.12851</t>
  </si>
  <si>
    <t>… from a search for “artificial intelligence; economics” was … the original search phrase––“artificial intelligence; sociology”––… ”, “facial recognition”, “machine learning” and so forth––we will …</t>
  </si>
  <si>
    <t>https://compass.onlinelibrary.wiley.com/doi/pdf/10.1111/soc4.12851</t>
  </si>
  <si>
    <t>https://scholar.google.com/scholar?q=related:X9xjYxC9ZkEJ:scholar.google.com/&amp;scioq=artificial+intelligence+accounting+finance&amp;hl=en&amp;as_sdt=2007&amp;as_ylo=2021&amp;as_yhi=2024</t>
  </si>
  <si>
    <t>R Kler, G Elkady, K Rane, A Singh…</t>
  </si>
  <si>
    <t>Machine Learning and Artificial Intelligence in the Food Industry: A Sustainable Approach</t>
  </si>
  <si>
    <t>Journal of Food …</t>
  </si>
  <si>
    <t>https://onlinelibrary.wiley.com/doi/abs/10.1155/2022/8521236</t>
  </si>
  <si>
    <t>https://scholar.google.com/scholar?cites=4194365730508691027&amp;as_sdt=2005&amp;sciodt=2007&amp;hl=en</t>
  </si>
  <si>
    <t>10.1155/2022/8521236</t>
  </si>
  <si>
    <t>… was to look into how artificial intelligence (AI) and machine learning (ML) techniques are … The findings of this research stated that although AI and machine learning technologies are yet …</t>
  </si>
  <si>
    <t>https://onlinelibrary.wiley.com/doi/pdf/10.1155/2022/8521236</t>
  </si>
  <si>
    <t>https://scholar.google.com/scholar?q=related:U9YKwWhhNToJ:scholar.google.com/&amp;scioq=artificial+intelligence+accounting+finance&amp;hl=en&amp;as_sdt=2007&amp;as_ylo=2021&amp;as_yhi=2024</t>
  </si>
  <si>
    <t>R Shouval, JA Fein, B Savani, M Mohty…</t>
  </si>
  <si>
    <t>Machine learning and artificial intelligence in haematology</t>
  </si>
  <si>
    <t>https://onlinelibrary.wiley.com/doi/abs/10.1111/bjh.16915</t>
  </si>
  <si>
    <t>https://scholar.google.com/scholar?cites=7666568328788140296&amp;as_sdt=2005&amp;sciodt=2007&amp;hl=en</t>
  </si>
  <si>
    <t>10.1111/bjh.16915</t>
  </si>
  <si>
    <t>… Overall, there is much room for optimism, and we believe artificially intelligent decision support systems will increasingly become a part of clinical practice in the coming years. One …</t>
  </si>
  <si>
    <t>https://scholar.google.com/scholar?q=related:CGGtm0YfZWoJ:scholar.google.com/&amp;scioq=artificial+intelligence+accounting+finance&amp;hl=en&amp;as_sdt=2007&amp;as_ylo=2021&amp;as_yhi=2024</t>
  </si>
  <si>
    <t>JH Yun, EJ Lee, DH Kim</t>
  </si>
  <si>
    <t>Behavioral and neural evidence on consumer responses to human doctors and medical artificial intelligence</t>
  </si>
  <si>
    <t>https://onlinelibrary.wiley.com/doi/abs/10.1002/mar.21445</t>
  </si>
  <si>
    <t>https://scholar.google.com/scholar?cites=18172041889105186738&amp;as_sdt=2005&amp;sciodt=2007&amp;hl=en</t>
  </si>
  <si>
    <t>10.1002/mar.21445</t>
  </si>
  <si>
    <t>… Automation has thrived in our society as technical advances replace humans with robots and artificial intelligence (AI) in various business areas. Currently, automated algorithms or AI …</t>
  </si>
  <si>
    <t>https://www.researchgate.net/profile/Jin-Ho-Yun/publication/348350416_Behavioral_and_neural_evidence_on_consumer_responses_to_human_doctors_and_medical_artificial_intelligence/links/5ff94082299bf1408880fad1/Behavioral-and-neural-evidence-on-consumer-responses-to-human-doctors-and-medical-artificial-intelligence.pdf?origin=journalDetail&amp;_tp=eyJwYWdlIjoiam91cm5hbERldGFpbCJ9</t>
  </si>
  <si>
    <t>https://scholar.google.com/scholar?q=related:sg-ii9EPMPwJ:scholar.google.com/&amp;scioq=artificial+intelligence+accounting+finance&amp;hl=en&amp;as_sdt=2007&amp;as_ylo=2021&amp;as_yhi=2024</t>
  </si>
  <si>
    <t>A Singh, A Kanaujia, VK Singh…</t>
  </si>
  <si>
    <t>Artificial intelligence for Sustainable Development Goals: Bibliometric patterns and concept evolution trajectories</t>
  </si>
  <si>
    <t>Sustainable …</t>
  </si>
  <si>
    <t>https://onlinelibrary.wiley.com/doi/abs/10.1002/sd.2706</t>
  </si>
  <si>
    <t>https://scholar.google.com/scholar?cites=16698251294282777323&amp;as_sdt=2005&amp;sciodt=2007&amp;hl=en</t>
  </si>
  <si>
    <t>10.1002/sd.2706</t>
  </si>
  <si>
    <t>… The development of artificial intelligence (AI) as a field has impacted almost all aspects of … last 20 years in the areas of artificial intelligence, machine learning, deep learning, and so forth…</t>
  </si>
  <si>
    <t>https://onlinelibrary.wiley.com/doi/pdfdirect/10.1002/sd.2706</t>
  </si>
  <si>
    <t>https://scholar.google.com/scholar?q=related:64LuvRQbvOcJ:scholar.google.com/&amp;scioq=artificial+intelligence+accounting+finance&amp;hl=en&amp;as_sdt=2007&amp;as_ylo=2021&amp;as_yhi=2024</t>
  </si>
  <si>
    <t>S Ren</t>
  </si>
  <si>
    <t>Optimization of Enterprise Financial Management and Decision‐Making Systems Based on Big Data</t>
  </si>
  <si>
    <t>Journal of Mathematics</t>
  </si>
  <si>
    <t>https://onlinelibrary.wiley.com/doi/abs/10.1155/2022/1708506</t>
  </si>
  <si>
    <t>https://scholar.google.com/scholar?cites=16739072310771284077&amp;as_sdt=2005&amp;sciodt=2007&amp;hl=en</t>
  </si>
  <si>
    <t>10.1155/2022/1708506</t>
  </si>
  <si>
    <t>… An intelligent financial system is a system that combines artificial intelligence and financial … of the development system of management accounting informatization [15]. Management …</t>
  </si>
  <si>
    <t>https://onlinelibrary.wiley.com/doi/pdf/10.1155/2022/1708506</t>
  </si>
  <si>
    <t>https://scholar.google.com/scholar?q=related:bXgZSZQhTegJ:scholar.google.com/&amp;scioq=artificial+intelligence+accounting+finance&amp;hl=en&amp;as_sdt=2007&amp;as_ylo=2021&amp;as_yhi=2024</t>
  </si>
  <si>
    <t>G Margetis, S Ntoa, M Antona…</t>
  </si>
  <si>
    <t>Human‐centered design of artificial intelligence</t>
  </si>
  <si>
    <t>Handbook of human …</t>
  </si>
  <si>
    <t>https://onlinelibrary.wiley.com/doi/abs/10.1002/9781119636113.ch42</t>
  </si>
  <si>
    <t>https://scholar.google.com/scholar?cites=11702776714960104416&amp;as_sdt=2005&amp;sciodt=2007&amp;hl=en</t>
  </si>
  <si>
    <t>10.1002/9781119636113.ch42</t>
  </si>
  <si>
    <t>… The discussion around the rapid evolution and omnipresence of Artificial Intelligence (AI) is already rich, with, on the one hand, enthusiastic forecasts about how AI technologies will …</t>
  </si>
  <si>
    <t>https://scholar.google.com/scholar?q=related:4OvoFGudaKIJ:scholar.google.com/&amp;scioq=artificial+intelligence+accounting+finance&amp;hl=en&amp;as_sdt=2007&amp;as_ylo=2021&amp;as_yhi=2024</t>
  </si>
  <si>
    <t>J Jain</t>
  </si>
  <si>
    <t>Artificial intelligence in the cyber security environment</t>
  </si>
  <si>
    <t>Artificial Intelligence and Data Mining Approaches in …</t>
  </si>
  <si>
    <t>https://onlinelibrary.wiley.com/doi/abs/10.1002/9781119760429.ch6</t>
  </si>
  <si>
    <t>https://scholar.google.com/scholar?cites=2287260785179238817&amp;as_sdt=2005&amp;sciodt=2007&amp;hl=en</t>
  </si>
  <si>
    <t>10.1002/9781119760429.ch6</t>
  </si>
  <si>
    <t>… Artificial intelligence has been utilized to give intelligent applications in an assortment of … artificial intellect that provides tools to solve complex and stressful issues. Artificial intelligence …</t>
  </si>
  <si>
    <t>https://jyx.jyu.fi/bitstream/handle/123456789/67298/vhkainulehtoartificialintelligenceinthecybersecurityenvironment.pdf?sequence=1</t>
  </si>
  <si>
    <t>https://scholar.google.com/scholar?q=related:oSFK0ZD7vR8J:scholar.google.com/&amp;scioq=artificial+intelligence+accounting+finance&amp;hl=en&amp;as_sdt=2007&amp;as_ylo=2021&amp;as_yhi=2024</t>
  </si>
  <si>
    <t>C Xinxian, C Jianhui</t>
  </si>
  <si>
    <t>Digital transformation and financial risk prediction of listed companies</t>
  </si>
  <si>
    <t>Computational intelligence and …</t>
  </si>
  <si>
    <t>https://onlinelibrary.wiley.com/doi/abs/10.1155/2022/7211033</t>
  </si>
  <si>
    <t>https://scholar.google.com/scholar?cites=728458651896798282&amp;as_sdt=2005&amp;sciodt=2007&amp;hl=en</t>
  </si>
  <si>
    <t>10.1155/2022/7211033</t>
  </si>
  <si>
    <t>… Because of this, researchers began applying artificial intelligence approaches such as … detection of financial crises. Early warning models based on artificial intelligence approaches are, …</t>
  </si>
  <si>
    <t>https://onlinelibrary.wiley.com/doi/pdf/10.1155/2022/7211033</t>
  </si>
  <si>
    <t>https://scholar.google.com/scholar?q=related:Slzey0gBHAoJ:scholar.google.com/&amp;scioq=artificial+intelligence+accounting+finance&amp;hl=en&amp;as_sdt=2007&amp;as_ylo=2021&amp;as_yhi=2024</t>
  </si>
  <si>
    <t>G Dilip, R Guttula, S Rajeyyagari…</t>
  </si>
  <si>
    <t>Artificial Intelligence‐Based Smart Comrade Robot for Elders Healthcare with Strait Rescue System</t>
  </si>
  <si>
    <t>https://onlinelibrary.wiley.com/doi/abs/10.1155/2022/9904870</t>
  </si>
  <si>
    <t>https://scholar.google.com/scholar?cites=18087163327806719146&amp;as_sdt=2005&amp;sciodt=2007&amp;hl=en</t>
  </si>
  <si>
    <t>10.1155/2022/9904870</t>
  </si>
  <si>
    <t>… The fear that robotics and artificial intelligence would eventually eliminate most of the jobs is increasing. It is anticipated that, in order to survive and stay relevant in the constantly …</t>
  </si>
  <si>
    <t>https://onlinelibrary.wiley.com/doi/pdf/10.1155/2022/9904870</t>
  </si>
  <si>
    <t>https://scholar.google.com/scholar?q=related:qkRkfDeDAvsJ:scholar.google.com/&amp;scioq=artificial+intelligence+accounting+finance&amp;hl=en&amp;as_sdt=2007&amp;as_ylo=2021&amp;as_yhi=2024</t>
  </si>
  <si>
    <t>LH Ji</t>
  </si>
  <si>
    <t>Application and Optimization of Artificial Intelligence Technology in Architectural Design</t>
  </si>
  <si>
    <t>Wireless Communications and Mobile Computing</t>
  </si>
  <si>
    <t>https://onlinelibrary.wiley.com/doi/abs/10.1155/2022/5170068</t>
  </si>
  <si>
    <t>https://scholar.google.com/scholar?cites=1292889664206513513&amp;as_sdt=2005&amp;sciodt=2007&amp;hl=en</t>
  </si>
  <si>
    <t>10.1155/2022/5170068</t>
  </si>
  <si>
    <t>… After the architect has determined the financial and technical parameters such as location and site requirements, the software will quickly calculate the recommended building …</t>
  </si>
  <si>
    <t>https://onlinelibrary.wiley.com/doi/pdf/10.1155/2022/5170068</t>
  </si>
  <si>
    <t>https://scholar.google.com/scholar?q=related:aaXNsExE8REJ:scholar.google.com/&amp;scioq=artificial+intelligence+accounting+finance&amp;hl=en&amp;as_sdt=2007&amp;as_ylo=2021&amp;as_yhi=2024</t>
  </si>
  <si>
    <t>W Chen, L Zhang, P Jiang, F Meng…</t>
  </si>
  <si>
    <t>Can digital transformation improve the information environment of the capital market? Evidence from the analysts' prediction behaviour</t>
  </si>
  <si>
    <t>Accounting &amp; …</t>
  </si>
  <si>
    <t>https://onlinelibrary.wiley.com/doi/abs/10.1111/acfi.12873</t>
  </si>
  <si>
    <t>https://scholar.google.com/scholar?cites=7744594336971932772&amp;as_sdt=2005&amp;sciodt=2007&amp;hl=en</t>
  </si>
  <si>
    <t>10.1111/acfi.12873</t>
  </si>
  <si>
    <t>… Moreover, companies may intentionally avoid revealing information on artificial intelligence, blockchain, cloud computing, and big data to prevent cyber-attacks and data breaches. If …</t>
  </si>
  <si>
    <t>https://scholar.google.com/scholar?q=related:ZMS2UIRTemsJ:scholar.google.com/&amp;scioq=artificial+intelligence+accounting+finance&amp;hl=en&amp;as_sdt=2007&amp;as_ylo=2021&amp;as_yhi=2024</t>
  </si>
  <si>
    <t>M Hanlon, K Yeung, L Zuo</t>
  </si>
  <si>
    <t>Behavioral economics of accounting: A review of archival research on individual decision makers</t>
  </si>
  <si>
    <t>Contemporary Accounting …</t>
  </si>
  <si>
    <t>https://onlinelibrary.wiley.com/doi/abs/10.1111/1911-3846.12739</t>
  </si>
  <si>
    <t>https://scholar.google.com/scholar?cites=1204057774438621924&amp;as_sdt=2005&amp;sciodt=2007&amp;hl=en</t>
  </si>
  <si>
    <t>10.1111/1911-3846.12739</t>
  </si>
  <si>
    <t>… To explain and predict individual behavior in accounting settings, we need to rely on theories developed not only in economics and finance, but also in psychology, biology, …</t>
  </si>
  <si>
    <t>https://onlinelibrary.wiley.com/doi/pdf/10.1111/1911-3846.12739</t>
  </si>
  <si>
    <t>https://scholar.google.com/scholar?q=related:5CJ2niqstRAJ:scholar.google.com/&amp;scioq=artificial+intelligence+accounting+finance&amp;hl=en&amp;as_sdt=2007&amp;as_ylo=2021&amp;as_yhi=2024</t>
  </si>
  <si>
    <t>AH Huang, H Wang, Y Yang</t>
  </si>
  <si>
    <t>FinBERT: A large language model for extracting information from financial text</t>
  </si>
  <si>
    <t>https://onlinelibrary.wiley.com/doi/abs/10.1111/1911-3846.12832</t>
  </si>
  <si>
    <t>https://scholar.google.com/scholar?cites=16550620890866375011&amp;as_sdt=2005&amp;sciodt=2007&amp;hl=en</t>
  </si>
  <si>
    <t>10.1111/1911-3846.12832</t>
  </si>
  <si>
    <t>… model that adapts to the finance domain. We show that FinBERT incorporates finance knowledge and can better summarize contextual information in financial texts. Using a sample of …</t>
  </si>
  <si>
    <t>https://onlinelibrary.wiley.com/doi/pdf/10.1111/1911-3846.12832</t>
  </si>
  <si>
    <t>https://scholar.google.com/scholar?q=related:Y9k_5AKer-UJ:scholar.google.com/&amp;scioq=artificial+intelligence+accounting+finance&amp;hl=en&amp;as_sdt=2007&amp;as_ylo=2021&amp;as_yhi=2024</t>
  </si>
  <si>
    <t>Z Wang</t>
  </si>
  <si>
    <t>Digital finance, financing constraint and enterprise financial risk</t>
  </si>
  <si>
    <t>https://onlinelibrary.wiley.com/doi/abs/10.1155/2022/2882113</t>
  </si>
  <si>
    <t>https://scholar.google.com/scholar?cites=2851388746474398999&amp;as_sdt=2005&amp;sciodt=2007&amp;hl=en</t>
  </si>
  <si>
    <t>10.1155/2022/2882113</t>
  </si>
  <si>
    <t>… innovation which exerts extensive influence on real life and subverts the traditional financial system to some extent. Digital finance uses technologies such as artificial intelligence to …</t>
  </si>
  <si>
    <t>https://onlinelibrary.wiley.com/doi/pdf/10.1155/2022/2882113</t>
  </si>
  <si>
    <t>https://scholar.google.com/scholar?q=related:FyUnJvUqkicJ:scholar.google.com/&amp;scioq=artificial+intelligence+accounting+finance&amp;hl=en&amp;as_sdt=2007&amp;as_ylo=2021&amp;as_yhi=2024</t>
  </si>
  <si>
    <t>AA Hamad, MM Abdulridha, NM Kadhim…</t>
  </si>
  <si>
    <t>Learning methods of business intelligence and group related diagnostics on patient management by using artificial dynamic system</t>
  </si>
  <si>
    <t>https://onlinelibrary.wiley.com/doi/abs/10.1155/2022/4891601</t>
  </si>
  <si>
    <t>https://scholar.google.com/scholar?cites=3842370352838649482&amp;as_sdt=2005&amp;sciodt=2007&amp;hl=en</t>
  </si>
  <si>
    <t>10.1155/2022/4891601</t>
  </si>
  <si>
    <t>… the incorporation of technological tools of the artificial intelligence type, to achieve a finished … Integration with the financial team is necessary to perform efficiency analysis about clinical …</t>
  </si>
  <si>
    <t>https://onlinelibrary.wiley.com/doi/pdf/10.1155/2022/4891601</t>
  </si>
  <si>
    <t>https://scholar.google.com/scholar?q=related:iqZwaHrXUjUJ:scholar.google.com/&amp;scioq=artificial+intelligence+accounting+finance&amp;hl=en&amp;as_sdt=2007&amp;as_ylo=2021&amp;as_yhi=2024</t>
  </si>
  <si>
    <t>S Luo</t>
  </si>
  <si>
    <t>Digital finance development and the digital transformation of enterprises: based on the perspective of financing constraint and innovation drive</t>
  </si>
  <si>
    <t>https://onlinelibrary.wiley.com/doi/abs/10.1155/2022/1607020</t>
  </si>
  <si>
    <t>https://scholar.google.com/scholar?cites=12454616737435801003&amp;as_sdt=2005&amp;sciodt=2007&amp;hl=en</t>
  </si>
  <si>
    <t>10.1155/2022/1607020</t>
  </si>
  <si>
    <t>… 39.2 trillion yuan in 2020, accounting for 38.2% of GDP… financial resources through digital technologies such as big data and artificial intelligence, thus contributing to the flow of financial …</t>
  </si>
  <si>
    <t>https://onlinelibrary.wiley.com/doi/pdf/10.1155/2022/1607020</t>
  </si>
  <si>
    <t>https://scholar.google.com/scholar?q=related:q9V-cO-v16wJ:scholar.google.com/&amp;scioq=artificial+intelligence+accounting+finance&amp;hl=en&amp;as_sdt=2007&amp;as_ylo=2021&amp;as_yhi=2024</t>
  </si>
  <si>
    <t>W Gao, M Li, C Zou</t>
  </si>
  <si>
    <t>Analysis of the Impact of ESG on Corporate Financial Performance under the Epidemic Based on Static and Dynamic Panel Data</t>
  </si>
  <si>
    <t>https://onlinelibrary.wiley.com/doi/abs/10.1155/2022/6851518</t>
  </si>
  <si>
    <t>https://scholar.google.com/scholar?cites=5395341443556468028&amp;as_sdt=2005&amp;sciodt=2007&amp;hl=en</t>
  </si>
  <si>
    <t>10.1155/2022/6851518</t>
  </si>
  <si>
    <t>… financial performance was measured using accounting and market measures as of December 31, 2005. The three-accounting … machine learning, deep learning, and artificial intelligence…</t>
  </si>
  <si>
    <t>https://onlinelibrary.wiley.com/doi/pdf/10.1155/2022/6851518</t>
  </si>
  <si>
    <t>https://scholar.google.com/scholar?q=related:PGUgCXUa4EoJ:scholar.google.com/&amp;scioq=artificial+intelligence+accounting+finance&amp;hl=en&amp;as_sdt=2007&amp;as_ylo=2021&amp;as_yhi=2024</t>
  </si>
  <si>
    <t>Y Xu, Y Tao, C Zhang, M Xie, W Li…</t>
  </si>
  <si>
    <t>Review of digital economy research in China: a framework analysis based on bibliometrics</t>
  </si>
  <si>
    <t>https://onlinelibrary.wiley.com/doi/abs/10.1155/2022/2427034</t>
  </si>
  <si>
    <t>https://scholar.google.com/scholar?cites=13266694035000249299&amp;as_sdt=2005&amp;sciodt=2007&amp;hl=en</t>
  </si>
  <si>
    <t>10.1155/2022/2427034</t>
  </si>
  <si>
    <t>… China Finance is a financial journal, focusing on the experience of financial reform and discussing economic and financial … of new technologies such as artificial intelligence and 5g is an …</t>
  </si>
  <si>
    <t>https://onlinelibrary.wiley.com/doi/pdf/10.1155/2022/2427034</t>
  </si>
  <si>
    <t>https://scholar.google.com/scholar?q=related:08v7U-_DHLgJ:scholar.google.com/&amp;scioq=artificial+intelligence+accounting+finance&amp;hl=en&amp;as_sdt=2007&amp;as_ylo=2021&amp;as_yhi=2024</t>
  </si>
  <si>
    <t>F Shah, Y Liu, A Anwar, Y Shah…</t>
  </si>
  <si>
    <t>Machine Learning: The Backbone of Intelligent Trade Credit‐Based Systems</t>
  </si>
  <si>
    <t>https://onlinelibrary.wiley.com/doi/abs/10.1155/2022/7149902</t>
  </si>
  <si>
    <t>https://scholar.google.com/scholar?cites=10586155756250586806&amp;as_sdt=2005&amp;sciodt=2007&amp;hl=en</t>
  </si>
  <si>
    <t>10.1155/2022/7149902</t>
  </si>
  <si>
    <t>… banking, and individual accounting are among the themes … financial sector aims for profitable revenue generation systems. The sophisticated systems are using Artificial Intelligence …</t>
  </si>
  <si>
    <t>https://onlinelibrary.wiley.com/doi/pdf/10.1155/2022/7149902</t>
  </si>
  <si>
    <t>https://scholar.google.com/scholar?q=related:tt5FjJKU6ZIJ:scholar.google.com/&amp;scioq=artificial+intelligence+accounting+finance&amp;hl=en&amp;as_sdt=2007&amp;as_ylo=2021&amp;as_yhi=2024</t>
  </si>
  <si>
    <t>J Choi, A Menon, H Tabakovic</t>
  </si>
  <si>
    <t>Using machine learning to revisit the diversification–performance relationship</t>
  </si>
  <si>
    <t>https://onlinelibrary.wiley.com/doi/abs/10.1002/smj.3317</t>
  </si>
  <si>
    <t>https://scholar.google.com/scholar?cites=6144472256293125007&amp;as_sdt=2005&amp;sciodt=2007&amp;hl=en</t>
  </si>
  <si>
    <t>10.1002/smj.3317</t>
  </si>
  <si>
    <t>Research Summary In this article, we examine the relationship between corporate diversification and firm performance using a machine learning technique called natural language …</t>
  </si>
  <si>
    <t>https://scholar.google.com/scholar?q=related:jzuYWPaMRVUJ:scholar.google.com/&amp;scioq=artificial+intelligence+accounting+finance&amp;hl=en&amp;as_sdt=2007&amp;as_ylo=2021&amp;as_yhi=2024</t>
  </si>
  <si>
    <t>R He, L Luo, A Shamsuddin, Q Tang</t>
  </si>
  <si>
    <t>Corporate carbon accounting: a literature review of carbon accounting research from the Kyoto Protocol to the Paris Agreement</t>
  </si>
  <si>
    <t>Accounting &amp; Finance</t>
  </si>
  <si>
    <t>https://onlinelibrary.wiley.com/doi/abs/10.1111/acfi.12789</t>
  </si>
  <si>
    <t>https://scholar.google.com/scholar?cites=2856786747659070966&amp;as_sdt=2005&amp;sciodt=2007&amp;hl=en</t>
  </si>
  <si>
    <t>10.1111/acfi.12789</t>
  </si>
  <si>
    <t>… financial accounting and reporting issues related to carbon trading as well as ways in which accounting … Technological innovation, such as big data, artificial intelligence, Industry 4.0, …</t>
  </si>
  <si>
    <t>https://www.researchgate.net/profile/Abul-Shamsuddin/publication/350690165_Corporate_carbon_accounting_a_literature_review_of_carbon_accounting_research_from_the_Kyoto_Protocol_to_the_Paris_Agreement/links/61808d72a767a03c14e1b20f/Corporate-carbon-accounting-a-literature-review-of-carbon-accounting-research-from-the-Kyoto-Protocol-to-the-Paris-Agreement.pdf</t>
  </si>
  <si>
    <t>https://scholar.google.com/scholar?q=related:9i1DPWlYpScJ:scholar.google.com/&amp;scioq=artificial+intelligence+accounting+finance&amp;hl=en&amp;as_sdt=2007&amp;as_ylo=2021&amp;as_yhi=2024</t>
  </si>
  <si>
    <t>M RL, AK Mishra</t>
  </si>
  <si>
    <t>Forecasting spot prices of agricultural commodities in India: Application of deep‐learning models</t>
  </si>
  <si>
    <t>Intelligent Systems in Accounting, Finance …</t>
  </si>
  <si>
    <t>https://onlinelibrary.wiley.com/doi/abs/10.1002/isaf.1487</t>
  </si>
  <si>
    <t>https://scholar.google.com/scholar?cites=9194071725598337909&amp;as_sdt=2005&amp;sciodt=2007&amp;hl=en</t>
  </si>
  <si>
    <t>10.1002/isaf.1487</t>
  </si>
  <si>
    <t>… support vector machine and artificial neural networks (ANNs) to achieve high precision in prediction of financial time series compared with traditional methods in stock price prediction. …</t>
  </si>
  <si>
    <t>https://scholar.google.com/scholar?q=related:dWvAq4Xnl38J:scholar.google.com/&amp;scioq=artificial+intelligence+accounting+finance&amp;hl=en&amp;as_sdt=2007&amp;as_ylo=2021&amp;as_yhi=2024</t>
  </si>
  <si>
    <t>PJ Morgan</t>
  </si>
  <si>
    <t>Fintech and financial inclusion in Southeast Asia and India</t>
  </si>
  <si>
    <t>Asian Economic Policy Review</t>
  </si>
  <si>
    <t>https://onlinelibrary.wiley.com/doi/abs/10.1111/aepr.12379</t>
  </si>
  <si>
    <t>https://scholar.google.com/scholar?cites=13586566466705602595&amp;as_sdt=2005&amp;sciodt=2007&amp;hl=en</t>
  </si>
  <si>
    <t>10.1111/aepr.12379</t>
  </si>
  <si>
    <t>… accounts at banks and/or other financial institutions are more likely to use other financial … such as smart mobile phones, artificial intelligence (AI), machine learning, and big data. The …</t>
  </si>
  <si>
    <t>https://scholar.google.com/scholar?q=related:I7g4fTcujbwJ:scholar.google.com/&amp;scioq=artificial+intelligence+accounting+finance&amp;hl=en&amp;as_sdt=2007&amp;as_ylo=2021&amp;as_yhi=2024</t>
  </si>
  <si>
    <t>B Odonkor, S Kaggwa, PU Uwaoma…</t>
  </si>
  <si>
    <t>The impact of AI on accounting practices: A review: Exploring how artificial intelligence is transforming traditional accounting methods and financial reporting</t>
  </si>
  <si>
    <t>World Journal of …</t>
  </si>
  <si>
    <t>wjarr.com</t>
  </si>
  <si>
    <t>https://wjarr.com/content/impact-ai-accounting-practices-review-exploring-how-artificial-intelligence-transforming</t>
  </si>
  <si>
    <t>https://scholar.google.com/scholar?cites=3607068188259679743&amp;as_sdt=2005&amp;sciodt=2007&amp;hl=en</t>
  </si>
  <si>
    <t>… Artificial Intelligence (AI) on traditional accounting practices, examining its role in reshaping financial … The study explores the evolution from manual, labor-intensive accounting methods …</t>
  </si>
  <si>
    <t>https://wjarr.com/sites/default/files/WJARR-2023-2721.pdf</t>
  </si>
  <si>
    <t>https://scholar.google.com/scholar?q=related:_33U-WfhDjIJ:scholar.google.com/&amp;scioq=artificial+intelligence+accounting+finance&amp;hl=en&amp;as_sdt=2007&amp;as_ylo=2021&amp;as_yhi=2024</t>
  </si>
  <si>
    <t>AT Oyewole, OB Adeoye, WA Addy, CC Okoye…</t>
  </si>
  <si>
    <t>Automating financial reporting with natural language processing: A review and case analysis</t>
  </si>
  <si>
    <t>https://wjarr.com/content/automating-financial-reporting-natural-language-processing-review-and-case-analysis</t>
  </si>
  <si>
    <t>https://scholar.google.com/scholar?cites=12663372661916603943&amp;as_sdt=2005&amp;sciodt=2007&amp;hl=en</t>
  </si>
  <si>
    <t>… in financial reporting but also stands as a testament to the indelible impact of technological innovation on the financial … in a new era of transparency and insight in financial disclosures. …</t>
  </si>
  <si>
    <t>https://wjarr.com/sites/default/files/WJARR-2024-0688.pdf</t>
  </si>
  <si>
    <t>https://scholar.google.com/scholar?q=related:J5bus1dWva8J:scholar.google.com/&amp;scioq=artificial+intelligence+accounting+finance&amp;hl=en&amp;as_sdt=2007&amp;as_ylo=2021&amp;as_yhi=2024</t>
  </si>
  <si>
    <t>P Bornet, I Barkin, J Wirtz</t>
  </si>
  <si>
    <t>Intelligent automation: Welcome to the world of hyperautomation: learn how to harness artificial intelligence to boost business &amp;make our world more human</t>
  </si>
  <si>
    <t>World Scientific</t>
  </si>
  <si>
    <t>https://www.worldscientific.com/doi/abs/10.1142/9789811235849_0001</t>
  </si>
  <si>
    <t>https://scholar.google.com/scholar?cites=5004856611617329384&amp;as_sdt=2005&amp;sciodt=2007&amp;hl=en</t>
  </si>
  <si>
    <t>10.1142/9789811235849_0001</t>
  </si>
  <si>
    <t>… , machine learning, low-code platforms, robotic process automation (RPA), and more. … work accounts for more than 80% of the job roles in our global economy, such as lawyers, financial …</t>
  </si>
  <si>
    <t>https://www.worldscientific.com/doi/pdf/10.1142/9789811235849_0001</t>
  </si>
  <si>
    <t>https://scholar.google.com/scholar?q=related:6FA3R5LSdEUJ:scholar.google.com/&amp;scioq=artificial+intelligence+accounting+finance&amp;hl=en&amp;as_sdt=2007&amp;as_ylo=2021&amp;as_yhi=2024</t>
  </si>
  <si>
    <t>M Javaid, A Haleem, RP Singh…</t>
  </si>
  <si>
    <t>Artificial intelligence applications for industry 4.0: A literature-based study</t>
  </si>
  <si>
    <t>Journal of Industrial …</t>
  </si>
  <si>
    <t>https://www.worldscientific.com/doi/abs/10.1142/S2424862221300040</t>
  </si>
  <si>
    <t>https://scholar.google.com/scholar?cites=274818302853174312&amp;as_sdt=2005&amp;sciodt=2007&amp;hl=en</t>
  </si>
  <si>
    <t>10.1142/S2424862221300040</t>
  </si>
  <si>
    <t>… Artificial intelligence (AI) contributes to the recent developments in Industry 4.0. Industries are focusing on improving product consistency, productivity and reducing operating costs, and …</t>
  </si>
  <si>
    <t>https://scholar.google.com/scholar?q=related:KNRWV8pZ0AMJ:scholar.google.com/&amp;scioq=artificial+intelligence+accounting+finance&amp;hl=en&amp;as_sdt=2007&amp;as_ylo=2021&amp;as_yhi=2024</t>
  </si>
  <si>
    <t>R Al-Araj, H Haddad, M Shehadeh, E Hasan…</t>
  </si>
  <si>
    <t>The effect of artificial intelligence on service quality and customer satisfaction in Jordanian banking sector</t>
  </si>
  <si>
    <t>wseas.com</t>
  </si>
  <si>
    <t>https://wseas.com/journals/bae/2022/d505107-1999.pdf</t>
  </si>
  <si>
    <t>https://scholar.google.com/scholar?cites=4267322262377845006&amp;as_sdt=2005&amp;sciodt=2007&amp;hl=en</t>
  </si>
  <si>
    <t>… According to this study, artificial intelligence is statistically relevant to service quality and … The research findings suggest that the demand for artificial intelligence in the Jordanian …</t>
  </si>
  <si>
    <t>https://scholar.google.com/scholar?q=related:DtElB_2SODsJ:scholar.google.com/&amp;scioq=artificial+intelligence+accounting+finance&amp;hl=en&amp;as_sdt=2007&amp;as_ylo=2021&amp;as_yhi=2024</t>
  </si>
  <si>
    <t>Total</t>
  </si>
  <si>
    <t>Total Article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</si>
</sst>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Times New Roman"/>
      <family val="1"/>
    </font>
    <font>
      <sz val="11"/>
      <color theme="1"/>
      <name val="Times New Roman"/>
      <family val="1"/>
    </font>
    <font>
      <sz val="11"/>
      <color rgb="FFFF0000"/>
      <name val="Times New Roman"/>
      <family val="1"/>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1">
    <xf numFmtId="0" fontId="0" fillId="0" borderId="0"/>
  </cellStyleXfs>
  <cellXfs count="22">
    <xf numFmtId="0" fontId="0" fillId="0" borderId="0" xfId="0"/>
    <xf numFmtId="0" fontId="0" fillId="0" borderId="0" xfId="0" applyAlignment="1">
      <alignment horizontal="center"/>
    </xf>
    <xf numFmtId="0" fontId="0" fillId="0" borderId="0" xfId="0" applyAlignment="1">
      <alignment horizontal="left"/>
    </xf>
    <xf numFmtId="0" fontId="2" fillId="2" borderId="0" xfId="0" applyFont="1" applyFill="1" applyAlignment="1">
      <alignment horizontal="center" vertical="center"/>
    </xf>
    <xf numFmtId="0" fontId="1" fillId="2" borderId="1" xfId="0" applyFont="1" applyFill="1" applyBorder="1" applyAlignment="1">
      <alignment horizontal="center" vertical="center"/>
    </xf>
    <xf numFmtId="0" fontId="2" fillId="0" borderId="0" xfId="0" applyFont="1"/>
    <xf numFmtId="22" fontId="2" fillId="0" borderId="0" xfId="0" applyNumberFormat="1" applyFont="1"/>
    <xf numFmtId="0" fontId="2" fillId="2" borderId="1" xfId="0" applyFont="1" applyFill="1" applyBorder="1" applyAlignment="1">
      <alignment horizontal="center" vertical="center"/>
    </xf>
    <xf numFmtId="0" fontId="2" fillId="0" borderId="0" xfId="0" applyFont="1" applyAlignment="1">
      <alignment horizontal="center"/>
    </xf>
    <xf numFmtId="0" fontId="2" fillId="0" borderId="0" xfId="0" applyFont="1" applyAlignment="1">
      <alignment horizontal="center" vertical="center"/>
    </xf>
    <xf numFmtId="0" fontId="0" fillId="0" borderId="0" xfId="0" applyAlignment="1">
      <alignment horizontal="center" vertical="center"/>
    </xf>
    <xf numFmtId="0" fontId="2" fillId="0" borderId="0" xfId="0" applyFont="1" applyAlignment="1">
      <alignment horizontal="left" vertical="center"/>
    </xf>
    <xf numFmtId="0" fontId="2" fillId="0" borderId="0" xfId="0" applyFont="1" applyAlignment="1">
      <alignment horizontal="left"/>
    </xf>
    <xf numFmtId="0" fontId="0" fillId="0" borderId="0" xfId="0" applyAlignment="1">
      <alignment horizontal="left" vertical="center"/>
    </xf>
    <xf numFmtId="0" fontId="2" fillId="2" borderId="0" xfId="0" applyFont="1" applyFill="1" applyAlignment="1">
      <alignment horizontal="left" vertical="center" wrapText="1"/>
    </xf>
    <xf numFmtId="0" fontId="2" fillId="2" borderId="1" xfId="0" applyFont="1" applyFill="1" applyBorder="1" applyAlignment="1">
      <alignment horizontal="left" vertical="center" wrapText="1"/>
    </xf>
    <xf numFmtId="0" fontId="2" fillId="2" borderId="0" xfId="0" applyFont="1" applyFill="1" applyAlignment="1">
      <alignment horizontal="left" vertical="center"/>
    </xf>
    <xf numFmtId="0" fontId="2" fillId="2" borderId="1" xfId="0" applyFont="1" applyFill="1" applyBorder="1" applyAlignment="1">
      <alignment horizontal="left" vertical="center"/>
    </xf>
    <xf numFmtId="0" fontId="2" fillId="2" borderId="0" xfId="0" applyFont="1" applyFill="1"/>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Published Articles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lineChart>
        <c:grouping val="standard"/>
        <c:varyColors val="0"/>
        <c:ser>
          <c:idx val="0"/>
          <c:order val="0"/>
          <c:tx>
            <c:strRef>
              <c:f>'Published Articles'!$G$2</c:f>
              <c:strCache>
                <c:ptCount val="1"/>
                <c:pt idx="0">
                  <c:v>Total Article</c:v>
                </c:pt>
              </c:strCache>
            </c:strRef>
          </c:tx>
          <c:spPr>
            <a:ln w="31750"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numRef>
              <c:f>'Published Articles'!$F$3:$F$6</c:f>
              <c:numCache>
                <c:formatCode>General</c:formatCode>
                <c:ptCount val="4"/>
                <c:pt idx="0">
                  <c:v>2021</c:v>
                </c:pt>
                <c:pt idx="1">
                  <c:v>2022</c:v>
                </c:pt>
                <c:pt idx="2">
                  <c:v>2023</c:v>
                </c:pt>
                <c:pt idx="3">
                  <c:v>2024</c:v>
                </c:pt>
              </c:numCache>
            </c:numRef>
          </c:cat>
          <c:val>
            <c:numRef>
              <c:f>'Published Articles'!$G$3:$G$6</c:f>
              <c:numCache>
                <c:formatCode>General</c:formatCode>
                <c:ptCount val="4"/>
                <c:pt idx="0">
                  <c:v>418</c:v>
                </c:pt>
                <c:pt idx="1">
                  <c:v>334</c:v>
                </c:pt>
                <c:pt idx="2">
                  <c:v>150</c:v>
                </c:pt>
                <c:pt idx="3">
                  <c:v>57</c:v>
                </c:pt>
              </c:numCache>
            </c:numRef>
          </c:val>
          <c:smooth val="0"/>
          <c:extLst>
            <c:ext xmlns:c16="http://schemas.microsoft.com/office/drawing/2014/chart" uri="{C3380CC4-5D6E-409C-BE32-E72D297353CC}">
              <c16:uniqueId val="{00000001-4B44-4B7B-B16C-52203014DD35}"/>
            </c:ext>
          </c:extLst>
        </c:ser>
        <c:dLbls>
          <c:dLblPos val="ctr"/>
          <c:showLegendKey val="0"/>
          <c:showVal val="1"/>
          <c:showCatName val="0"/>
          <c:showSerName val="0"/>
          <c:showPercent val="0"/>
          <c:showBubbleSize val="0"/>
        </c:dLbls>
        <c:smooth val="0"/>
        <c:axId val="1334391327"/>
        <c:axId val="1334397983"/>
      </c:lineChart>
      <c:catAx>
        <c:axId val="1334391327"/>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334397983"/>
        <c:crosses val="autoZero"/>
        <c:auto val="1"/>
        <c:lblAlgn val="ctr"/>
        <c:lblOffset val="100"/>
        <c:noMultiLvlLbl val="0"/>
      </c:catAx>
      <c:valAx>
        <c:axId val="1334397983"/>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33439132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GB"/>
              <a:t>Articles Publisher</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lineChart>
        <c:grouping val="standard"/>
        <c:varyColors val="0"/>
        <c:ser>
          <c:idx val="0"/>
          <c:order val="0"/>
          <c:spPr>
            <a:ln w="31750"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'Articles Publisher'!$K$3:$K$12</c:f>
              <c:strCache>
                <c:ptCount val="10"/>
                <c:pt idx="0">
                  <c:v>Elsevier</c:v>
                </c:pt>
                <c:pt idx="1">
                  <c:v>Springer</c:v>
                </c:pt>
                <c:pt idx="2">
                  <c:v>mdpi.com</c:v>
                </c:pt>
                <c:pt idx="3">
                  <c:v>emerald.com</c:v>
                </c:pt>
                <c:pt idx="4">
                  <c:v>Wiley Online Library</c:v>
                </c:pt>
                <c:pt idx="5">
                  <c:v>Taylor &amp;Francis</c:v>
                </c:pt>
                <c:pt idx="6">
                  <c:v>journals.sagepub.com</c:v>
                </c:pt>
                <c:pt idx="7">
                  <c:v>ieeexplore.ieee.org</c:v>
                </c:pt>
                <c:pt idx="8">
                  <c:v>ceeol.com</c:v>
                </c:pt>
                <c:pt idx="9">
                  <c:v>researchgate.net</c:v>
                </c:pt>
              </c:strCache>
            </c:strRef>
          </c:cat>
          <c:val>
            <c:numRef>
              <c:f>'Articles Publisher'!$L$3:$L$12</c:f>
              <c:numCache>
                <c:formatCode>General</c:formatCode>
                <c:ptCount val="10"/>
                <c:pt idx="0">
                  <c:v>244</c:v>
                </c:pt>
                <c:pt idx="1">
                  <c:v>117</c:v>
                </c:pt>
                <c:pt idx="2">
                  <c:v>65</c:v>
                </c:pt>
                <c:pt idx="3">
                  <c:v>64</c:v>
                </c:pt>
                <c:pt idx="4">
                  <c:v>53</c:v>
                </c:pt>
                <c:pt idx="5">
                  <c:v>52</c:v>
                </c:pt>
                <c:pt idx="6">
                  <c:v>24</c:v>
                </c:pt>
                <c:pt idx="7">
                  <c:v>21</c:v>
                </c:pt>
                <c:pt idx="8">
                  <c:v>19</c:v>
                </c:pt>
                <c:pt idx="9">
                  <c:v>19</c:v>
                </c:pt>
              </c:numCache>
            </c:numRef>
          </c:val>
          <c:smooth val="0"/>
          <c:extLst>
            <c:ext xmlns:c16="http://schemas.microsoft.com/office/drawing/2014/chart" uri="{C3380CC4-5D6E-409C-BE32-E72D297353CC}">
              <c16:uniqueId val="{00000000-48C9-49F5-9DD3-186EE8CFB430}"/>
            </c:ext>
          </c:extLst>
        </c:ser>
        <c:dLbls>
          <c:dLblPos val="ctr"/>
          <c:showLegendKey val="0"/>
          <c:showVal val="1"/>
          <c:showCatName val="0"/>
          <c:showSerName val="0"/>
          <c:showPercent val="0"/>
          <c:showBubbleSize val="0"/>
        </c:dLbls>
        <c:smooth val="0"/>
        <c:axId val="1334395487"/>
        <c:axId val="1334394239"/>
      </c:lineChart>
      <c:catAx>
        <c:axId val="1334395487"/>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334394239"/>
        <c:crosses val="autoZero"/>
        <c:auto val="1"/>
        <c:lblAlgn val="ctr"/>
        <c:lblOffset val="100"/>
        <c:noMultiLvlLbl val="0"/>
      </c:catAx>
      <c:valAx>
        <c:axId val="1334394239"/>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33439548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GB"/>
              <a:t>Articles Publisher</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bar"/>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'Articles Publisher'!$K$3:$K$12</c:f>
              <c:strCache>
                <c:ptCount val="10"/>
                <c:pt idx="0">
                  <c:v>Elsevier</c:v>
                </c:pt>
                <c:pt idx="1">
                  <c:v>Springer</c:v>
                </c:pt>
                <c:pt idx="2">
                  <c:v>mdpi.com</c:v>
                </c:pt>
                <c:pt idx="3">
                  <c:v>emerald.com</c:v>
                </c:pt>
                <c:pt idx="4">
                  <c:v>Wiley Online Library</c:v>
                </c:pt>
                <c:pt idx="5">
                  <c:v>Taylor &amp;Francis</c:v>
                </c:pt>
                <c:pt idx="6">
                  <c:v>journals.sagepub.com</c:v>
                </c:pt>
                <c:pt idx="7">
                  <c:v>ieeexplore.ieee.org</c:v>
                </c:pt>
                <c:pt idx="8">
                  <c:v>ceeol.com</c:v>
                </c:pt>
                <c:pt idx="9">
                  <c:v>researchgate.net</c:v>
                </c:pt>
              </c:strCache>
            </c:strRef>
          </c:cat>
          <c:val>
            <c:numRef>
              <c:f>'Articles Publisher'!$L$3:$L$12</c:f>
              <c:numCache>
                <c:formatCode>General</c:formatCode>
                <c:ptCount val="10"/>
                <c:pt idx="0">
                  <c:v>244</c:v>
                </c:pt>
                <c:pt idx="1">
                  <c:v>117</c:v>
                </c:pt>
                <c:pt idx="2">
                  <c:v>65</c:v>
                </c:pt>
                <c:pt idx="3">
                  <c:v>64</c:v>
                </c:pt>
                <c:pt idx="4">
                  <c:v>53</c:v>
                </c:pt>
                <c:pt idx="5">
                  <c:v>52</c:v>
                </c:pt>
                <c:pt idx="6">
                  <c:v>24</c:v>
                </c:pt>
                <c:pt idx="7">
                  <c:v>21</c:v>
                </c:pt>
                <c:pt idx="8">
                  <c:v>19</c:v>
                </c:pt>
                <c:pt idx="9">
                  <c:v>19</c:v>
                </c:pt>
              </c:numCache>
            </c:numRef>
          </c:val>
          <c:extLst>
            <c:ext xmlns:c16="http://schemas.microsoft.com/office/drawing/2014/chart" uri="{C3380CC4-5D6E-409C-BE32-E72D297353CC}">
              <c16:uniqueId val="{00000000-C078-460A-9653-86B75FCB3116}"/>
            </c:ext>
          </c:extLst>
        </c:ser>
        <c:dLbls>
          <c:dLblPos val="ctr"/>
          <c:showLegendKey val="0"/>
          <c:showVal val="1"/>
          <c:showCatName val="0"/>
          <c:showSerName val="0"/>
          <c:showPercent val="0"/>
          <c:showBubbleSize val="0"/>
        </c:dLbls>
        <c:gapWidth val="150"/>
        <c:axId val="1334395487"/>
        <c:axId val="1334394239"/>
      </c:barChart>
      <c:catAx>
        <c:axId val="1334395487"/>
        <c:scaling>
          <c:orientation val="minMax"/>
        </c:scaling>
        <c:delete val="0"/>
        <c:axPos val="l"/>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334394239"/>
        <c:crosses val="autoZero"/>
        <c:auto val="1"/>
        <c:lblAlgn val="ctr"/>
        <c:lblOffset val="100"/>
        <c:noMultiLvlLbl val="0"/>
      </c:catAx>
      <c:valAx>
        <c:axId val="1334394239"/>
        <c:scaling>
          <c:orientation val="minMax"/>
        </c:scaling>
        <c:delete val="0"/>
        <c:axPos val="b"/>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33439548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3.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5</xdr:col>
      <xdr:colOff>9525</xdr:colOff>
      <xdr:row>8</xdr:row>
      <xdr:rowOff>9525</xdr:rowOff>
    </xdr:from>
    <xdr:to>
      <xdr:col>10</xdr:col>
      <xdr:colOff>561975</xdr:colOff>
      <xdr:row>22</xdr:row>
      <xdr:rowOff>85725</xdr:rowOff>
    </xdr:to>
    <xdr:graphicFrame macro="">
      <xdr:nvGraphicFramePr>
        <xdr:cNvPr id="6" name="Chart 5">
          <a:extLst>
            <a:ext uri="{FF2B5EF4-FFF2-40B4-BE49-F238E27FC236}">
              <a16:creationId xmlns:a16="http://schemas.microsoft.com/office/drawing/2014/main" id="{00000000-0008-0000-01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16809</xdr:colOff>
      <xdr:row>13</xdr:row>
      <xdr:rowOff>186017</xdr:rowOff>
    </xdr:from>
    <xdr:to>
      <xdr:col>14</xdr:col>
      <xdr:colOff>240926</xdr:colOff>
      <xdr:row>28</xdr:row>
      <xdr:rowOff>71717</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13607</xdr:colOff>
      <xdr:row>13</xdr:row>
      <xdr:rowOff>176893</xdr:rowOff>
    </xdr:from>
    <xdr:to>
      <xdr:col>22</xdr:col>
      <xdr:colOff>323449</xdr:colOff>
      <xdr:row>28</xdr:row>
      <xdr:rowOff>62593</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61"/>
  <sheetViews>
    <sheetView tabSelected="1" workbookViewId="0"/>
  </sheetViews>
  <sheetFormatPr defaultRowHeight="14.5" x14ac:dyDescent="0.35"/>
  <cols>
    <col min="1" max="1" width="9.26953125" style="1" bestFit="1" customWidth="1"/>
    <col min="2" max="2" width="9.1796875" style="2"/>
    <col min="4" max="4" width="9.26953125" style="1" bestFit="1" customWidth="1"/>
    <col min="9" max="9" width="9.26953125" bestFit="1" customWidth="1"/>
    <col min="10" max="10" width="15.26953125" bestFit="1" customWidth="1"/>
    <col min="19" max="23" width="9.26953125" bestFit="1" customWidth="1"/>
  </cols>
  <sheetData>
    <row r="1" spans="1:26" s="10" customFormat="1" x14ac:dyDescent="0.35">
      <c r="A1" s="9" t="s">
        <v>3</v>
      </c>
      <c r="B1" s="9" t="s">
        <v>4</v>
      </c>
      <c r="C1" s="9" t="s">
        <v>5</v>
      </c>
      <c r="D1" s="9" t="s">
        <v>6</v>
      </c>
      <c r="E1" s="9" t="s">
        <v>0</v>
      </c>
      <c r="F1" s="9" t="s">
        <v>7</v>
      </c>
      <c r="G1" s="9" t="s">
        <v>8</v>
      </c>
      <c r="H1" s="9" t="s">
        <v>9</v>
      </c>
      <c r="I1" s="9" t="s">
        <v>10</v>
      </c>
      <c r="J1" s="9" t="s">
        <v>1</v>
      </c>
      <c r="K1" s="9" t="s">
        <v>11</v>
      </c>
      <c r="L1" s="9" t="s">
        <v>12</v>
      </c>
      <c r="M1" s="9" t="s">
        <v>13</v>
      </c>
      <c r="N1" s="9" t="s">
        <v>14</v>
      </c>
      <c r="O1" s="9" t="s">
        <v>15</v>
      </c>
      <c r="P1" s="9" t="s">
        <v>16</v>
      </c>
      <c r="Q1" s="9" t="s">
        <v>17</v>
      </c>
      <c r="R1" s="9" t="s">
        <v>18</v>
      </c>
      <c r="S1" s="9" t="s">
        <v>2</v>
      </c>
      <c r="T1" s="9" t="s">
        <v>19</v>
      </c>
      <c r="U1" s="9" t="s">
        <v>20</v>
      </c>
      <c r="V1" s="9" t="s">
        <v>21</v>
      </c>
      <c r="W1" s="9" t="s">
        <v>22</v>
      </c>
      <c r="X1" s="9" t="s">
        <v>23</v>
      </c>
      <c r="Y1" s="9" t="s">
        <v>24</v>
      </c>
      <c r="Z1" s="9" t="s">
        <v>25</v>
      </c>
    </row>
    <row r="2" spans="1:26" x14ac:dyDescent="0.35">
      <c r="A2" s="8">
        <v>48</v>
      </c>
      <c r="B2" s="12" t="s">
        <v>26</v>
      </c>
      <c r="C2" s="5" t="s">
        <v>27</v>
      </c>
      <c r="D2" s="8">
        <v>2023</v>
      </c>
      <c r="E2" s="5" t="s">
        <v>28</v>
      </c>
      <c r="F2" s="5"/>
      <c r="G2" s="5"/>
      <c r="H2" s="5" t="s">
        <v>29</v>
      </c>
      <c r="I2" s="5">
        <v>206</v>
      </c>
      <c r="J2" s="6">
        <v>45469.38380787037</v>
      </c>
      <c r="K2" s="5" t="s">
        <v>30</v>
      </c>
      <c r="L2" s="5"/>
      <c r="M2" s="5"/>
      <c r="N2" s="5"/>
      <c r="O2" s="5"/>
      <c r="P2" s="5"/>
      <c r="Q2" s="5"/>
      <c r="R2" s="5"/>
      <c r="S2" s="5">
        <v>48</v>
      </c>
      <c r="T2" s="5">
        <v>48</v>
      </c>
      <c r="U2" s="5">
        <v>48</v>
      </c>
      <c r="V2" s="5">
        <v>1</v>
      </c>
      <c r="W2" s="5">
        <v>1</v>
      </c>
      <c r="X2" s="5"/>
      <c r="Y2" s="5" t="s">
        <v>31</v>
      </c>
      <c r="Z2" s="5" t="s">
        <v>32</v>
      </c>
    </row>
    <row r="3" spans="1:26" x14ac:dyDescent="0.35">
      <c r="A3" s="8">
        <v>13</v>
      </c>
      <c r="B3" s="12" t="s">
        <v>33</v>
      </c>
      <c r="C3" s="5" t="s">
        <v>34</v>
      </c>
      <c r="D3" s="8">
        <v>2021</v>
      </c>
      <c r="E3" s="5" t="s">
        <v>35</v>
      </c>
      <c r="F3" s="5"/>
      <c r="G3" s="5"/>
      <c r="H3" s="5" t="s">
        <v>36</v>
      </c>
      <c r="I3" s="5">
        <v>581</v>
      </c>
      <c r="J3" s="6">
        <v>45469.38380787037</v>
      </c>
      <c r="K3" s="5" t="s">
        <v>30</v>
      </c>
      <c r="L3" s="5"/>
      <c r="M3" s="5"/>
      <c r="N3" s="5"/>
      <c r="O3" s="5"/>
      <c r="P3" s="5"/>
      <c r="Q3" s="5"/>
      <c r="R3" s="5"/>
      <c r="S3" s="5">
        <v>13</v>
      </c>
      <c r="T3" s="5">
        <v>4.33</v>
      </c>
      <c r="U3" s="5">
        <v>13</v>
      </c>
      <c r="V3" s="5">
        <v>1</v>
      </c>
      <c r="W3" s="5">
        <v>3</v>
      </c>
      <c r="X3" s="5"/>
      <c r="Y3" s="5"/>
      <c r="Z3" s="5" t="s">
        <v>37</v>
      </c>
    </row>
    <row r="4" spans="1:26" x14ac:dyDescent="0.35">
      <c r="A4" s="8">
        <v>55</v>
      </c>
      <c r="B4" s="12" t="s">
        <v>38</v>
      </c>
      <c r="C4" s="5" t="s">
        <v>39</v>
      </c>
      <c r="D4" s="8">
        <v>2022</v>
      </c>
      <c r="E4" s="5" t="s">
        <v>40</v>
      </c>
      <c r="F4" s="5"/>
      <c r="G4" s="5"/>
      <c r="H4" s="5" t="s">
        <v>41</v>
      </c>
      <c r="I4" s="5">
        <v>583</v>
      </c>
      <c r="J4" s="6">
        <v>45469.38380787037</v>
      </c>
      <c r="K4" s="5" t="s">
        <v>30</v>
      </c>
      <c r="L4" s="5"/>
      <c r="M4" s="5"/>
      <c r="N4" s="5"/>
      <c r="O4" s="5"/>
      <c r="P4" s="5"/>
      <c r="Q4" s="5"/>
      <c r="R4" s="5"/>
      <c r="S4" s="5">
        <v>55</v>
      </c>
      <c r="T4" s="5">
        <v>27.5</v>
      </c>
      <c r="U4" s="5">
        <v>28</v>
      </c>
      <c r="V4" s="5">
        <v>2</v>
      </c>
      <c r="W4" s="5">
        <v>2</v>
      </c>
      <c r="X4" s="5"/>
      <c r="Y4" s="5"/>
      <c r="Z4" s="5" t="s">
        <v>42</v>
      </c>
    </row>
    <row r="5" spans="1:26" x14ac:dyDescent="0.35">
      <c r="A5" s="8">
        <v>62</v>
      </c>
      <c r="B5" s="12" t="s">
        <v>43</v>
      </c>
      <c r="C5" s="5" t="s">
        <v>44</v>
      </c>
      <c r="D5" s="8">
        <v>2023</v>
      </c>
      <c r="E5" s="5" t="s">
        <v>45</v>
      </c>
      <c r="F5" s="5" t="s">
        <v>46</v>
      </c>
      <c r="G5" s="5" t="s">
        <v>47</v>
      </c>
      <c r="H5" s="5" t="s">
        <v>48</v>
      </c>
      <c r="I5" s="5">
        <v>130</v>
      </c>
      <c r="J5" s="6">
        <v>45469.38380787037</v>
      </c>
      <c r="K5" s="5" t="s">
        <v>49</v>
      </c>
      <c r="L5" s="5"/>
      <c r="M5" s="5"/>
      <c r="N5" s="5"/>
      <c r="O5" s="5"/>
      <c r="P5" s="5"/>
      <c r="Q5" s="5"/>
      <c r="R5" s="5"/>
      <c r="S5" s="5">
        <v>62</v>
      </c>
      <c r="T5" s="5">
        <v>62</v>
      </c>
      <c r="U5" s="5">
        <v>62</v>
      </c>
      <c r="V5" s="5">
        <v>1</v>
      </c>
      <c r="W5" s="5">
        <v>1</v>
      </c>
      <c r="X5" s="5" t="s">
        <v>50</v>
      </c>
      <c r="Y5" s="5" t="s">
        <v>47</v>
      </c>
      <c r="Z5" s="5" t="s">
        <v>51</v>
      </c>
    </row>
    <row r="6" spans="1:26" x14ac:dyDescent="0.35">
      <c r="A6" s="8">
        <v>59</v>
      </c>
      <c r="B6" s="12" t="s">
        <v>52</v>
      </c>
      <c r="C6" s="5" t="s">
        <v>53</v>
      </c>
      <c r="D6" s="8">
        <v>2021</v>
      </c>
      <c r="E6" s="5" t="s">
        <v>54</v>
      </c>
      <c r="F6" s="5" t="s">
        <v>46</v>
      </c>
      <c r="G6" s="5" t="s">
        <v>55</v>
      </c>
      <c r="H6" s="5" t="s">
        <v>56</v>
      </c>
      <c r="I6" s="5">
        <v>404</v>
      </c>
      <c r="J6" s="6">
        <v>45469.38380787037</v>
      </c>
      <c r="K6" s="5" t="s">
        <v>49</v>
      </c>
      <c r="L6" s="5"/>
      <c r="M6" s="5"/>
      <c r="N6" s="5"/>
      <c r="O6" s="5"/>
      <c r="P6" s="5"/>
      <c r="Q6" s="5"/>
      <c r="R6" s="5"/>
      <c r="S6" s="5">
        <v>59</v>
      </c>
      <c r="T6" s="5">
        <v>19.670000000000002</v>
      </c>
      <c r="U6" s="5">
        <v>30</v>
      </c>
      <c r="V6" s="5">
        <v>2</v>
      </c>
      <c r="W6" s="5">
        <v>3</v>
      </c>
      <c r="X6" s="5" t="s">
        <v>57</v>
      </c>
      <c r="Y6" s="5" t="s">
        <v>55</v>
      </c>
      <c r="Z6" s="5" t="s">
        <v>58</v>
      </c>
    </row>
    <row r="7" spans="1:26" x14ac:dyDescent="0.35">
      <c r="A7" s="8">
        <v>58</v>
      </c>
      <c r="B7" s="12" t="s">
        <v>59</v>
      </c>
      <c r="C7" s="5" t="s">
        <v>60</v>
      </c>
      <c r="D7" s="8">
        <v>2021</v>
      </c>
      <c r="E7" s="5"/>
      <c r="F7" s="5" t="s">
        <v>46</v>
      </c>
      <c r="G7" s="5" t="s">
        <v>61</v>
      </c>
      <c r="H7" s="5" t="s">
        <v>62</v>
      </c>
      <c r="I7" s="5">
        <v>692</v>
      </c>
      <c r="J7" s="6">
        <v>45469.38380787037</v>
      </c>
      <c r="K7" s="5" t="s">
        <v>63</v>
      </c>
      <c r="L7" s="5"/>
      <c r="M7" s="5"/>
      <c r="N7" s="5"/>
      <c r="O7" s="5"/>
      <c r="P7" s="5"/>
      <c r="Q7" s="5"/>
      <c r="R7" s="5"/>
      <c r="S7" s="5">
        <v>58</v>
      </c>
      <c r="T7" s="5">
        <v>19.329999999999998</v>
      </c>
      <c r="U7" s="5">
        <v>12</v>
      </c>
      <c r="V7" s="5">
        <v>5</v>
      </c>
      <c r="W7" s="5">
        <v>3</v>
      </c>
      <c r="X7" s="5" t="s">
        <v>64</v>
      </c>
      <c r="Y7" s="5" t="s">
        <v>61</v>
      </c>
      <c r="Z7" s="5" t="s">
        <v>65</v>
      </c>
    </row>
    <row r="8" spans="1:26" x14ac:dyDescent="0.35">
      <c r="A8" s="8">
        <v>54</v>
      </c>
      <c r="B8" s="12" t="s">
        <v>66</v>
      </c>
      <c r="C8" s="5" t="s">
        <v>67</v>
      </c>
      <c r="D8" s="8">
        <v>2021</v>
      </c>
      <c r="E8" s="5" t="s">
        <v>68</v>
      </c>
      <c r="F8" s="5" t="s">
        <v>46</v>
      </c>
      <c r="G8" s="5" t="s">
        <v>69</v>
      </c>
      <c r="H8" s="5" t="s">
        <v>70</v>
      </c>
      <c r="I8" s="5">
        <v>764</v>
      </c>
      <c r="J8" s="6">
        <v>45469.38380787037</v>
      </c>
      <c r="K8" s="5" t="s">
        <v>49</v>
      </c>
      <c r="L8" s="5"/>
      <c r="M8" s="5"/>
      <c r="N8" s="5"/>
      <c r="O8" s="5"/>
      <c r="P8" s="5"/>
      <c r="Q8" s="5"/>
      <c r="R8" s="5"/>
      <c r="S8" s="5">
        <v>54</v>
      </c>
      <c r="T8" s="5">
        <v>18</v>
      </c>
      <c r="U8" s="5">
        <v>14</v>
      </c>
      <c r="V8" s="5">
        <v>4</v>
      </c>
      <c r="W8" s="5">
        <v>3</v>
      </c>
      <c r="X8" s="5" t="s">
        <v>71</v>
      </c>
      <c r="Y8" s="5" t="s">
        <v>69</v>
      </c>
      <c r="Z8" s="5" t="s">
        <v>72</v>
      </c>
    </row>
    <row r="9" spans="1:26" x14ac:dyDescent="0.35">
      <c r="A9" s="8">
        <v>51</v>
      </c>
      <c r="B9" s="12" t="s">
        <v>73</v>
      </c>
      <c r="C9" s="5" t="s">
        <v>74</v>
      </c>
      <c r="D9" s="8">
        <v>2022</v>
      </c>
      <c r="E9" s="5" t="s">
        <v>75</v>
      </c>
      <c r="F9" s="5" t="s">
        <v>46</v>
      </c>
      <c r="G9" s="5" t="s">
        <v>76</v>
      </c>
      <c r="H9" s="5" t="s">
        <v>77</v>
      </c>
      <c r="I9" s="5">
        <v>902</v>
      </c>
      <c r="J9" s="6">
        <v>45469.38380787037</v>
      </c>
      <c r="K9" s="5" t="s">
        <v>49</v>
      </c>
      <c r="L9" s="5"/>
      <c r="M9" s="5"/>
      <c r="N9" s="5"/>
      <c r="O9" s="5"/>
      <c r="P9" s="5"/>
      <c r="Q9" s="5"/>
      <c r="R9" s="5"/>
      <c r="S9" s="5">
        <v>51</v>
      </c>
      <c r="T9" s="5">
        <v>25.5</v>
      </c>
      <c r="U9" s="5">
        <v>51</v>
      </c>
      <c r="V9" s="5">
        <v>1</v>
      </c>
      <c r="W9" s="5">
        <v>2</v>
      </c>
      <c r="X9" s="5" t="s">
        <v>78</v>
      </c>
      <c r="Y9" s="5" t="s">
        <v>76</v>
      </c>
      <c r="Z9" s="5" t="s">
        <v>79</v>
      </c>
    </row>
    <row r="10" spans="1:26" x14ac:dyDescent="0.35">
      <c r="A10" s="8">
        <v>60</v>
      </c>
      <c r="B10" s="12" t="s">
        <v>80</v>
      </c>
      <c r="C10" s="5" t="s">
        <v>81</v>
      </c>
      <c r="D10" s="8">
        <v>2022</v>
      </c>
      <c r="E10" s="5" t="s">
        <v>82</v>
      </c>
      <c r="F10" s="5" t="s">
        <v>46</v>
      </c>
      <c r="G10" s="5" t="s">
        <v>83</v>
      </c>
      <c r="H10" s="5" t="s">
        <v>84</v>
      </c>
      <c r="I10" s="5">
        <v>908</v>
      </c>
      <c r="J10" s="6">
        <v>45469.38380787037</v>
      </c>
      <c r="K10" s="5" t="s">
        <v>49</v>
      </c>
      <c r="L10" s="5"/>
      <c r="M10" s="5"/>
      <c r="N10" s="5"/>
      <c r="O10" s="5"/>
      <c r="P10" s="5"/>
      <c r="Q10" s="5"/>
      <c r="R10" s="5"/>
      <c r="S10" s="5">
        <v>60</v>
      </c>
      <c r="T10" s="5">
        <v>30</v>
      </c>
      <c r="U10" s="5">
        <v>15</v>
      </c>
      <c r="V10" s="5">
        <v>4</v>
      </c>
      <c r="W10" s="5">
        <v>2</v>
      </c>
      <c r="X10" s="5" t="s">
        <v>85</v>
      </c>
      <c r="Y10" s="5" t="s">
        <v>83</v>
      </c>
      <c r="Z10" s="5" t="s">
        <v>86</v>
      </c>
    </row>
    <row r="11" spans="1:26" x14ac:dyDescent="0.35">
      <c r="A11" s="8">
        <v>57</v>
      </c>
      <c r="B11" s="12" t="s">
        <v>87</v>
      </c>
      <c r="C11" s="5" t="s">
        <v>88</v>
      </c>
      <c r="D11" s="8">
        <v>2021</v>
      </c>
      <c r="E11" s="5" t="s">
        <v>89</v>
      </c>
      <c r="F11" s="5" t="s">
        <v>46</v>
      </c>
      <c r="G11" s="5" t="s">
        <v>90</v>
      </c>
      <c r="H11" s="5" t="s">
        <v>91</v>
      </c>
      <c r="I11" s="5">
        <v>929</v>
      </c>
      <c r="J11" s="6">
        <v>45469.38380787037</v>
      </c>
      <c r="K11" s="5" t="s">
        <v>49</v>
      </c>
      <c r="L11" s="5"/>
      <c r="M11" s="5"/>
      <c r="N11" s="5"/>
      <c r="O11" s="5"/>
      <c r="P11" s="5"/>
      <c r="Q11" s="5"/>
      <c r="R11" s="5"/>
      <c r="S11" s="5">
        <v>57</v>
      </c>
      <c r="T11" s="5">
        <v>19</v>
      </c>
      <c r="U11" s="5">
        <v>19</v>
      </c>
      <c r="V11" s="5">
        <v>3</v>
      </c>
      <c r="W11" s="5">
        <v>3</v>
      </c>
      <c r="X11" s="5" t="s">
        <v>92</v>
      </c>
      <c r="Y11" s="5" t="s">
        <v>90</v>
      </c>
      <c r="Z11" s="5" t="s">
        <v>93</v>
      </c>
    </row>
    <row r="12" spans="1:26" x14ac:dyDescent="0.35">
      <c r="A12" s="8">
        <v>33</v>
      </c>
      <c r="B12" s="12" t="s">
        <v>94</v>
      </c>
      <c r="C12" s="5" t="s">
        <v>95</v>
      </c>
      <c r="D12" s="8">
        <v>2022</v>
      </c>
      <c r="E12" s="5" t="s">
        <v>96</v>
      </c>
      <c r="F12" s="5" t="s">
        <v>97</v>
      </c>
      <c r="G12" s="5" t="s">
        <v>98</v>
      </c>
      <c r="H12" s="5" t="s">
        <v>99</v>
      </c>
      <c r="I12" s="5">
        <v>52</v>
      </c>
      <c r="J12" s="6">
        <v>45469.38380787037</v>
      </c>
      <c r="K12" s="5"/>
      <c r="L12" s="5"/>
      <c r="M12" s="5"/>
      <c r="N12" s="5"/>
      <c r="O12" s="5"/>
      <c r="P12" s="5"/>
      <c r="Q12" s="5"/>
      <c r="R12" s="5"/>
      <c r="S12" s="5">
        <v>33</v>
      </c>
      <c r="T12" s="5">
        <v>16.5</v>
      </c>
      <c r="U12" s="5">
        <v>33</v>
      </c>
      <c r="V12" s="5">
        <v>1</v>
      </c>
      <c r="W12" s="5">
        <v>2</v>
      </c>
      <c r="X12" s="5" t="s">
        <v>100</v>
      </c>
      <c r="Y12" s="5" t="s">
        <v>101</v>
      </c>
      <c r="Z12" s="5" t="s">
        <v>102</v>
      </c>
    </row>
    <row r="13" spans="1:26" x14ac:dyDescent="0.35">
      <c r="A13" s="8">
        <v>48</v>
      </c>
      <c r="B13" s="12" t="s">
        <v>103</v>
      </c>
      <c r="C13" s="5" t="s">
        <v>104</v>
      </c>
      <c r="D13" s="8">
        <v>2022</v>
      </c>
      <c r="E13" s="5" t="s">
        <v>105</v>
      </c>
      <c r="F13" s="5" t="s">
        <v>97</v>
      </c>
      <c r="G13" s="5" t="s">
        <v>106</v>
      </c>
      <c r="H13" s="5" t="s">
        <v>107</v>
      </c>
      <c r="I13" s="5">
        <v>459</v>
      </c>
      <c r="J13" s="6">
        <v>45469.38380787037</v>
      </c>
      <c r="K13" s="5"/>
      <c r="L13" s="5"/>
      <c r="M13" s="5"/>
      <c r="N13" s="5"/>
      <c r="O13" s="5"/>
      <c r="P13" s="5"/>
      <c r="Q13" s="5"/>
      <c r="R13" s="5"/>
      <c r="S13" s="5">
        <v>48</v>
      </c>
      <c r="T13" s="5">
        <v>24</v>
      </c>
      <c r="U13" s="5">
        <v>12</v>
      </c>
      <c r="V13" s="5">
        <v>4</v>
      </c>
      <c r="W13" s="5">
        <v>2</v>
      </c>
      <c r="X13" s="5" t="s">
        <v>108</v>
      </c>
      <c r="Y13" s="5" t="s">
        <v>109</v>
      </c>
      <c r="Z13" s="5" t="s">
        <v>110</v>
      </c>
    </row>
    <row r="14" spans="1:26" x14ac:dyDescent="0.35">
      <c r="A14" s="8">
        <v>25</v>
      </c>
      <c r="B14" s="12" t="s">
        <v>111</v>
      </c>
      <c r="C14" s="5" t="s">
        <v>112</v>
      </c>
      <c r="D14" s="8">
        <v>2021</v>
      </c>
      <c r="E14" s="5" t="s">
        <v>113</v>
      </c>
      <c r="F14" s="5" t="s">
        <v>97</v>
      </c>
      <c r="G14" s="5" t="s">
        <v>114</v>
      </c>
      <c r="H14" s="5" t="s">
        <v>115</v>
      </c>
      <c r="I14" s="5">
        <v>553</v>
      </c>
      <c r="J14" s="6">
        <v>45469.38380787037</v>
      </c>
      <c r="K14" s="5"/>
      <c r="L14" s="5"/>
      <c r="M14" s="5"/>
      <c r="N14" s="5"/>
      <c r="O14" s="5"/>
      <c r="P14" s="5"/>
      <c r="Q14" s="5"/>
      <c r="R14" s="5"/>
      <c r="S14" s="5">
        <v>25</v>
      </c>
      <c r="T14" s="5">
        <v>8.33</v>
      </c>
      <c r="U14" s="5">
        <v>8</v>
      </c>
      <c r="V14" s="5">
        <v>3</v>
      </c>
      <c r="W14" s="5">
        <v>3</v>
      </c>
      <c r="X14" s="5" t="s">
        <v>116</v>
      </c>
      <c r="Y14" s="5" t="s">
        <v>117</v>
      </c>
      <c r="Z14" s="5" t="s">
        <v>118</v>
      </c>
    </row>
    <row r="15" spans="1:26" x14ac:dyDescent="0.35">
      <c r="A15" s="8">
        <v>502</v>
      </c>
      <c r="B15" s="12" t="s">
        <v>119</v>
      </c>
      <c r="C15" s="5" t="s">
        <v>120</v>
      </c>
      <c r="D15" s="8">
        <v>2021</v>
      </c>
      <c r="E15" s="5" t="s">
        <v>121</v>
      </c>
      <c r="F15" s="5" t="s">
        <v>97</v>
      </c>
      <c r="G15" s="5" t="s">
        <v>122</v>
      </c>
      <c r="H15" s="5" t="s">
        <v>123</v>
      </c>
      <c r="I15" s="5">
        <v>656</v>
      </c>
      <c r="J15" s="6">
        <v>45469.38380787037</v>
      </c>
      <c r="K15" s="5"/>
      <c r="L15" s="5"/>
      <c r="M15" s="5"/>
      <c r="N15" s="5"/>
      <c r="O15" s="5"/>
      <c r="P15" s="5"/>
      <c r="Q15" s="5"/>
      <c r="R15" s="5"/>
      <c r="S15" s="5">
        <v>502</v>
      </c>
      <c r="T15" s="5">
        <v>167.33</v>
      </c>
      <c r="U15" s="5">
        <v>126</v>
      </c>
      <c r="V15" s="5">
        <v>4</v>
      </c>
      <c r="W15" s="5">
        <v>3</v>
      </c>
      <c r="X15" s="5" t="s">
        <v>124</v>
      </c>
      <c r="Y15" s="5" t="s">
        <v>125</v>
      </c>
      <c r="Z15" s="5" t="s">
        <v>126</v>
      </c>
    </row>
    <row r="16" spans="1:26" x14ac:dyDescent="0.35">
      <c r="A16" s="8">
        <v>119</v>
      </c>
      <c r="B16" s="12" t="s">
        <v>127</v>
      </c>
      <c r="C16" s="5" t="s">
        <v>128</v>
      </c>
      <c r="D16" s="8">
        <v>2021</v>
      </c>
      <c r="E16" s="5" t="s">
        <v>129</v>
      </c>
      <c r="F16" s="5" t="s">
        <v>130</v>
      </c>
      <c r="G16" s="5" t="s">
        <v>131</v>
      </c>
      <c r="H16" s="5" t="s">
        <v>132</v>
      </c>
      <c r="I16" s="5">
        <v>154</v>
      </c>
      <c r="J16" s="6">
        <v>45469.38380787037</v>
      </c>
      <c r="K16" s="5"/>
      <c r="L16" s="5" t="s">
        <v>133</v>
      </c>
      <c r="M16" s="5"/>
      <c r="N16" s="5"/>
      <c r="O16" s="5"/>
      <c r="P16" s="5"/>
      <c r="Q16" s="5"/>
      <c r="R16" s="5"/>
      <c r="S16" s="5">
        <v>119</v>
      </c>
      <c r="T16" s="5">
        <v>39.67</v>
      </c>
      <c r="U16" s="5">
        <v>60</v>
      </c>
      <c r="V16" s="5">
        <v>2</v>
      </c>
      <c r="W16" s="5">
        <v>3</v>
      </c>
      <c r="X16" s="5" t="s">
        <v>134</v>
      </c>
      <c r="Y16" s="5" t="s">
        <v>135</v>
      </c>
      <c r="Z16" s="5" t="s">
        <v>136</v>
      </c>
    </row>
    <row r="17" spans="1:26" x14ac:dyDescent="0.35">
      <c r="A17" s="8">
        <v>46</v>
      </c>
      <c r="B17" s="12" t="s">
        <v>137</v>
      </c>
      <c r="C17" s="5" t="s">
        <v>138</v>
      </c>
      <c r="D17" s="8">
        <v>2021</v>
      </c>
      <c r="E17" s="5" t="s">
        <v>139</v>
      </c>
      <c r="F17" s="5" t="s">
        <v>130</v>
      </c>
      <c r="G17" s="5" t="s">
        <v>140</v>
      </c>
      <c r="H17" s="5" t="s">
        <v>141</v>
      </c>
      <c r="I17" s="5">
        <v>183</v>
      </c>
      <c r="J17" s="6">
        <v>45469.38380787037</v>
      </c>
      <c r="K17" s="5"/>
      <c r="L17" s="5" t="s">
        <v>142</v>
      </c>
      <c r="M17" s="5"/>
      <c r="N17" s="5"/>
      <c r="O17" s="5"/>
      <c r="P17" s="5"/>
      <c r="Q17" s="5"/>
      <c r="R17" s="5"/>
      <c r="S17" s="5">
        <v>46</v>
      </c>
      <c r="T17" s="5">
        <v>15.33</v>
      </c>
      <c r="U17" s="5">
        <v>9</v>
      </c>
      <c r="V17" s="5">
        <v>5</v>
      </c>
      <c r="W17" s="5">
        <v>3</v>
      </c>
      <c r="X17" s="5" t="s">
        <v>143</v>
      </c>
      <c r="Y17" s="5" t="s">
        <v>144</v>
      </c>
      <c r="Z17" s="5" t="s">
        <v>145</v>
      </c>
    </row>
    <row r="18" spans="1:26" x14ac:dyDescent="0.35">
      <c r="A18" s="8">
        <v>86</v>
      </c>
      <c r="B18" s="12" t="s">
        <v>146</v>
      </c>
      <c r="C18" s="5" t="s">
        <v>147</v>
      </c>
      <c r="D18" s="8">
        <v>2023</v>
      </c>
      <c r="E18" s="5" t="s">
        <v>148</v>
      </c>
      <c r="F18" s="5" t="s">
        <v>130</v>
      </c>
      <c r="G18" s="5" t="s">
        <v>149</v>
      </c>
      <c r="H18" s="5" t="s">
        <v>150</v>
      </c>
      <c r="I18" s="5">
        <v>368</v>
      </c>
      <c r="J18" s="6">
        <v>45469.38380787037</v>
      </c>
      <c r="K18" s="5"/>
      <c r="L18" s="5" t="s">
        <v>151</v>
      </c>
      <c r="M18" s="5"/>
      <c r="N18" s="5"/>
      <c r="O18" s="5"/>
      <c r="P18" s="5"/>
      <c r="Q18" s="5"/>
      <c r="R18" s="5"/>
      <c r="S18" s="5">
        <v>86</v>
      </c>
      <c r="T18" s="5">
        <v>86</v>
      </c>
      <c r="U18" s="5">
        <v>43</v>
      </c>
      <c r="V18" s="5">
        <v>2</v>
      </c>
      <c r="W18" s="5">
        <v>1</v>
      </c>
      <c r="X18" s="5" t="s">
        <v>152</v>
      </c>
      <c r="Y18" s="5" t="s">
        <v>153</v>
      </c>
      <c r="Z18" s="5" t="s">
        <v>154</v>
      </c>
    </row>
    <row r="19" spans="1:26" x14ac:dyDescent="0.35">
      <c r="A19" s="8">
        <v>210</v>
      </c>
      <c r="B19" s="12" t="s">
        <v>155</v>
      </c>
      <c r="C19" s="5" t="s">
        <v>156</v>
      </c>
      <c r="D19" s="8">
        <v>2021</v>
      </c>
      <c r="E19" s="5" t="s">
        <v>157</v>
      </c>
      <c r="F19" s="5" t="s">
        <v>130</v>
      </c>
      <c r="G19" s="5" t="s">
        <v>158</v>
      </c>
      <c r="H19" s="5" t="s">
        <v>159</v>
      </c>
      <c r="I19" s="5">
        <v>436</v>
      </c>
      <c r="J19" s="6">
        <v>45469.38380787037</v>
      </c>
      <c r="K19" s="5"/>
      <c r="L19" s="5" t="s">
        <v>160</v>
      </c>
      <c r="M19" s="5"/>
      <c r="N19" s="5"/>
      <c r="O19" s="5"/>
      <c r="P19" s="5"/>
      <c r="Q19" s="5"/>
      <c r="R19" s="5"/>
      <c r="S19" s="5">
        <v>210</v>
      </c>
      <c r="T19" s="5">
        <v>70</v>
      </c>
      <c r="U19" s="5">
        <v>53</v>
      </c>
      <c r="V19" s="5">
        <v>4</v>
      </c>
      <c r="W19" s="5">
        <v>3</v>
      </c>
      <c r="X19" s="5" t="s">
        <v>161</v>
      </c>
      <c r="Y19" s="5" t="s">
        <v>162</v>
      </c>
      <c r="Z19" s="5" t="s">
        <v>163</v>
      </c>
    </row>
    <row r="20" spans="1:26" x14ac:dyDescent="0.35">
      <c r="A20" s="8">
        <v>43</v>
      </c>
      <c r="B20" s="12" t="s">
        <v>164</v>
      </c>
      <c r="C20" s="5" t="s">
        <v>165</v>
      </c>
      <c r="D20" s="8">
        <v>2022</v>
      </c>
      <c r="E20" s="5" t="s">
        <v>157</v>
      </c>
      <c r="F20" s="5" t="s">
        <v>130</v>
      </c>
      <c r="G20" s="5" t="s">
        <v>166</v>
      </c>
      <c r="H20" s="5" t="s">
        <v>167</v>
      </c>
      <c r="I20" s="5">
        <v>437</v>
      </c>
      <c r="J20" s="6">
        <v>45469.38380787037</v>
      </c>
      <c r="K20" s="5"/>
      <c r="L20" s="5" t="s">
        <v>168</v>
      </c>
      <c r="M20" s="5"/>
      <c r="N20" s="5"/>
      <c r="O20" s="5"/>
      <c r="P20" s="5"/>
      <c r="Q20" s="5"/>
      <c r="R20" s="5"/>
      <c r="S20" s="5">
        <v>43</v>
      </c>
      <c r="T20" s="5">
        <v>21.5</v>
      </c>
      <c r="U20" s="5">
        <v>11</v>
      </c>
      <c r="V20" s="5">
        <v>4</v>
      </c>
      <c r="W20" s="5">
        <v>2</v>
      </c>
      <c r="X20" s="5" t="s">
        <v>169</v>
      </c>
      <c r="Y20" s="5"/>
      <c r="Z20" s="5" t="s">
        <v>170</v>
      </c>
    </row>
    <row r="21" spans="1:26" x14ac:dyDescent="0.35">
      <c r="A21" s="8">
        <v>121</v>
      </c>
      <c r="B21" s="12" t="s">
        <v>171</v>
      </c>
      <c r="C21" s="5" t="s">
        <v>172</v>
      </c>
      <c r="D21" s="8">
        <v>2021</v>
      </c>
      <c r="E21" s="5" t="s">
        <v>173</v>
      </c>
      <c r="F21" s="5" t="s">
        <v>130</v>
      </c>
      <c r="G21" s="5" t="s">
        <v>174</v>
      </c>
      <c r="H21" s="5" t="s">
        <v>175</v>
      </c>
      <c r="I21" s="5">
        <v>450</v>
      </c>
      <c r="J21" s="6">
        <v>45469.38380787037</v>
      </c>
      <c r="K21" s="5"/>
      <c r="L21" s="5" t="s">
        <v>176</v>
      </c>
      <c r="M21" s="5"/>
      <c r="N21" s="5"/>
      <c r="O21" s="5"/>
      <c r="P21" s="5"/>
      <c r="Q21" s="5"/>
      <c r="R21" s="5"/>
      <c r="S21" s="5">
        <v>121</v>
      </c>
      <c r="T21" s="5">
        <v>40.33</v>
      </c>
      <c r="U21" s="5">
        <v>61</v>
      </c>
      <c r="V21" s="5">
        <v>2</v>
      </c>
      <c r="W21" s="5">
        <v>3</v>
      </c>
      <c r="X21" s="5" t="s">
        <v>177</v>
      </c>
      <c r="Y21" s="5" t="s">
        <v>178</v>
      </c>
      <c r="Z21" s="5" t="s">
        <v>179</v>
      </c>
    </row>
    <row r="22" spans="1:26" x14ac:dyDescent="0.35">
      <c r="A22" s="8">
        <v>70</v>
      </c>
      <c r="B22" s="12" t="s">
        <v>180</v>
      </c>
      <c r="C22" s="5" t="s">
        <v>181</v>
      </c>
      <c r="D22" s="8">
        <v>2023</v>
      </c>
      <c r="E22" s="5" t="s">
        <v>148</v>
      </c>
      <c r="F22" s="5" t="s">
        <v>130</v>
      </c>
      <c r="G22" s="5" t="s">
        <v>182</v>
      </c>
      <c r="H22" s="5" t="s">
        <v>183</v>
      </c>
      <c r="I22" s="5">
        <v>505</v>
      </c>
      <c r="J22" s="6">
        <v>45469.38380787037</v>
      </c>
      <c r="K22" s="5"/>
      <c r="L22" s="5" t="s">
        <v>184</v>
      </c>
      <c r="M22" s="5"/>
      <c r="N22" s="5"/>
      <c r="O22" s="5"/>
      <c r="P22" s="5"/>
      <c r="Q22" s="5"/>
      <c r="R22" s="5"/>
      <c r="S22" s="5">
        <v>70</v>
      </c>
      <c r="T22" s="5">
        <v>70</v>
      </c>
      <c r="U22" s="5">
        <v>70</v>
      </c>
      <c r="V22" s="5">
        <v>1</v>
      </c>
      <c r="W22" s="5">
        <v>1</v>
      </c>
      <c r="X22" s="5" t="s">
        <v>185</v>
      </c>
      <c r="Y22" s="5"/>
      <c r="Z22" s="5" t="s">
        <v>186</v>
      </c>
    </row>
    <row r="23" spans="1:26" x14ac:dyDescent="0.35">
      <c r="A23" s="8">
        <v>108</v>
      </c>
      <c r="B23" s="12" t="s">
        <v>187</v>
      </c>
      <c r="C23" s="5" t="s">
        <v>188</v>
      </c>
      <c r="D23" s="8">
        <v>2022</v>
      </c>
      <c r="E23" s="5" t="s">
        <v>189</v>
      </c>
      <c r="F23" s="5" t="s">
        <v>130</v>
      </c>
      <c r="G23" s="5" t="s">
        <v>190</v>
      </c>
      <c r="H23" s="5" t="s">
        <v>191</v>
      </c>
      <c r="I23" s="5">
        <v>516</v>
      </c>
      <c r="J23" s="6">
        <v>45469.38380787037</v>
      </c>
      <c r="K23" s="5"/>
      <c r="L23" s="5" t="s">
        <v>192</v>
      </c>
      <c r="M23" s="5"/>
      <c r="N23" s="5"/>
      <c r="O23" s="5"/>
      <c r="P23" s="5"/>
      <c r="Q23" s="5"/>
      <c r="R23" s="5"/>
      <c r="S23" s="5">
        <v>108</v>
      </c>
      <c r="T23" s="5">
        <v>54</v>
      </c>
      <c r="U23" s="5">
        <v>15</v>
      </c>
      <c r="V23" s="5">
        <v>7</v>
      </c>
      <c r="W23" s="5">
        <v>2</v>
      </c>
      <c r="X23" s="5" t="s">
        <v>193</v>
      </c>
      <c r="Y23" s="5" t="s">
        <v>194</v>
      </c>
      <c r="Z23" s="5" t="s">
        <v>195</v>
      </c>
    </row>
    <row r="24" spans="1:26" x14ac:dyDescent="0.35">
      <c r="A24" s="8">
        <v>41</v>
      </c>
      <c r="B24" s="12" t="s">
        <v>196</v>
      </c>
      <c r="C24" s="5" t="s">
        <v>197</v>
      </c>
      <c r="D24" s="8">
        <v>2021</v>
      </c>
      <c r="E24" s="5" t="s">
        <v>198</v>
      </c>
      <c r="F24" s="5" t="s">
        <v>130</v>
      </c>
      <c r="G24" s="5" t="s">
        <v>199</v>
      </c>
      <c r="H24" s="5" t="s">
        <v>200</v>
      </c>
      <c r="I24" s="5">
        <v>646</v>
      </c>
      <c r="J24" s="6">
        <v>45469.38380787037</v>
      </c>
      <c r="K24" s="5"/>
      <c r="L24" s="5" t="s">
        <v>201</v>
      </c>
      <c r="M24" s="5"/>
      <c r="N24" s="5"/>
      <c r="O24" s="5"/>
      <c r="P24" s="5"/>
      <c r="Q24" s="5"/>
      <c r="R24" s="5"/>
      <c r="S24" s="5">
        <v>41</v>
      </c>
      <c r="T24" s="5">
        <v>13.67</v>
      </c>
      <c r="U24" s="5">
        <v>21</v>
      </c>
      <c r="V24" s="5">
        <v>2</v>
      </c>
      <c r="W24" s="5">
        <v>3</v>
      </c>
      <c r="X24" s="5" t="s">
        <v>202</v>
      </c>
      <c r="Y24" s="5"/>
      <c r="Z24" s="5" t="s">
        <v>203</v>
      </c>
    </row>
    <row r="25" spans="1:26" x14ac:dyDescent="0.35">
      <c r="A25" s="8">
        <v>255</v>
      </c>
      <c r="B25" s="12" t="s">
        <v>204</v>
      </c>
      <c r="C25" s="5" t="s">
        <v>205</v>
      </c>
      <c r="D25" s="8">
        <v>2021</v>
      </c>
      <c r="E25" s="5" t="s">
        <v>139</v>
      </c>
      <c r="F25" s="5" t="s">
        <v>130</v>
      </c>
      <c r="G25" s="5" t="s">
        <v>206</v>
      </c>
      <c r="H25" s="5" t="s">
        <v>207</v>
      </c>
      <c r="I25" s="5">
        <v>808</v>
      </c>
      <c r="J25" s="6">
        <v>45469.38380787037</v>
      </c>
      <c r="K25" s="5"/>
      <c r="L25" s="5" t="s">
        <v>208</v>
      </c>
      <c r="M25" s="5"/>
      <c r="N25" s="5"/>
      <c r="O25" s="5"/>
      <c r="P25" s="5"/>
      <c r="Q25" s="5"/>
      <c r="R25" s="5"/>
      <c r="S25" s="5">
        <v>255</v>
      </c>
      <c r="T25" s="5">
        <v>85</v>
      </c>
      <c r="U25" s="5">
        <v>85</v>
      </c>
      <c r="V25" s="5">
        <v>3</v>
      </c>
      <c r="W25" s="5">
        <v>3</v>
      </c>
      <c r="X25" s="5" t="s">
        <v>209</v>
      </c>
      <c r="Y25" s="5" t="s">
        <v>210</v>
      </c>
      <c r="Z25" s="5" t="s">
        <v>211</v>
      </c>
    </row>
    <row r="26" spans="1:26" x14ac:dyDescent="0.35">
      <c r="A26" s="8">
        <v>278</v>
      </c>
      <c r="B26" s="12" t="s">
        <v>212</v>
      </c>
      <c r="C26" s="5" t="s">
        <v>213</v>
      </c>
      <c r="D26" s="8">
        <v>2021</v>
      </c>
      <c r="E26" s="5" t="s">
        <v>214</v>
      </c>
      <c r="F26" s="5" t="s">
        <v>130</v>
      </c>
      <c r="G26" s="5" t="s">
        <v>215</v>
      </c>
      <c r="H26" s="5" t="s">
        <v>216</v>
      </c>
      <c r="I26" s="5">
        <v>931</v>
      </c>
      <c r="J26" s="6">
        <v>45469.38380787037</v>
      </c>
      <c r="K26" s="5"/>
      <c r="L26" s="5" t="s">
        <v>217</v>
      </c>
      <c r="M26" s="5"/>
      <c r="N26" s="5"/>
      <c r="O26" s="5"/>
      <c r="P26" s="5"/>
      <c r="Q26" s="5"/>
      <c r="R26" s="5"/>
      <c r="S26" s="5">
        <v>278</v>
      </c>
      <c r="T26" s="5">
        <v>92.67</v>
      </c>
      <c r="U26" s="5">
        <v>56</v>
      </c>
      <c r="V26" s="5">
        <v>5</v>
      </c>
      <c r="W26" s="5">
        <v>3</v>
      </c>
      <c r="X26" s="5" t="s">
        <v>218</v>
      </c>
      <c r="Y26" s="5" t="s">
        <v>219</v>
      </c>
      <c r="Z26" s="5" t="s">
        <v>220</v>
      </c>
    </row>
    <row r="27" spans="1:26" x14ac:dyDescent="0.35">
      <c r="A27" s="8">
        <v>140</v>
      </c>
      <c r="B27" s="12" t="s">
        <v>221</v>
      </c>
      <c r="C27" s="5" t="s">
        <v>222</v>
      </c>
      <c r="D27" s="8">
        <v>2023</v>
      </c>
      <c r="E27" s="5" t="s">
        <v>148</v>
      </c>
      <c r="F27" s="5" t="s">
        <v>130</v>
      </c>
      <c r="G27" s="5" t="s">
        <v>223</v>
      </c>
      <c r="H27" s="5" t="s">
        <v>224</v>
      </c>
      <c r="I27" s="5">
        <v>957</v>
      </c>
      <c r="J27" s="6">
        <v>45469.38380787037</v>
      </c>
      <c r="K27" s="5"/>
      <c r="L27" s="5" t="s">
        <v>225</v>
      </c>
      <c r="M27" s="5"/>
      <c r="N27" s="5"/>
      <c r="O27" s="5"/>
      <c r="P27" s="5"/>
      <c r="Q27" s="5"/>
      <c r="R27" s="5"/>
      <c r="S27" s="5">
        <v>140</v>
      </c>
      <c r="T27" s="5">
        <v>140</v>
      </c>
      <c r="U27" s="5">
        <v>47</v>
      </c>
      <c r="V27" s="5">
        <v>3</v>
      </c>
      <c r="W27" s="5">
        <v>1</v>
      </c>
      <c r="X27" s="5" t="s">
        <v>226</v>
      </c>
      <c r="Y27" s="5" t="s">
        <v>227</v>
      </c>
      <c r="Z27" s="5" t="s">
        <v>228</v>
      </c>
    </row>
    <row r="28" spans="1:26" x14ac:dyDescent="0.35">
      <c r="A28" s="8">
        <v>35</v>
      </c>
      <c r="B28" s="12" t="s">
        <v>229</v>
      </c>
      <c r="C28" s="5" t="s">
        <v>230</v>
      </c>
      <c r="D28" s="8">
        <v>2022</v>
      </c>
      <c r="E28" s="5" t="s">
        <v>231</v>
      </c>
      <c r="F28" s="5" t="s">
        <v>232</v>
      </c>
      <c r="G28" s="5" t="s">
        <v>233</v>
      </c>
      <c r="H28" s="5" t="s">
        <v>234</v>
      </c>
      <c r="I28" s="5">
        <v>675</v>
      </c>
      <c r="J28" s="6">
        <v>45469.38380787037</v>
      </c>
      <c r="K28" s="5"/>
      <c r="L28" s="5"/>
      <c r="M28" s="5"/>
      <c r="N28" s="5"/>
      <c r="O28" s="5"/>
      <c r="P28" s="5"/>
      <c r="Q28" s="5"/>
      <c r="R28" s="5"/>
      <c r="S28" s="5">
        <v>35</v>
      </c>
      <c r="T28" s="5">
        <v>17.5</v>
      </c>
      <c r="U28" s="5">
        <v>7</v>
      </c>
      <c r="V28" s="5">
        <v>5</v>
      </c>
      <c r="W28" s="5">
        <v>2</v>
      </c>
      <c r="X28" s="5" t="s">
        <v>235</v>
      </c>
      <c r="Y28" s="5" t="s">
        <v>236</v>
      </c>
      <c r="Z28" s="5" t="s">
        <v>237</v>
      </c>
    </row>
    <row r="29" spans="1:26" x14ac:dyDescent="0.35">
      <c r="A29" s="8">
        <v>47</v>
      </c>
      <c r="B29" s="12" t="s">
        <v>238</v>
      </c>
      <c r="C29" s="5" t="s">
        <v>239</v>
      </c>
      <c r="D29" s="8">
        <v>2022</v>
      </c>
      <c r="E29" s="5" t="s">
        <v>240</v>
      </c>
      <c r="F29" s="5" t="s">
        <v>241</v>
      </c>
      <c r="G29" s="5" t="s">
        <v>242</v>
      </c>
      <c r="H29" s="5" t="s">
        <v>243</v>
      </c>
      <c r="I29" s="5">
        <v>296</v>
      </c>
      <c r="J29" s="6">
        <v>45469.38380787037</v>
      </c>
      <c r="K29" s="5"/>
      <c r="L29" s="5"/>
      <c r="M29" s="5"/>
      <c r="N29" s="5"/>
      <c r="O29" s="5"/>
      <c r="P29" s="5"/>
      <c r="Q29" s="5"/>
      <c r="R29" s="5"/>
      <c r="S29" s="5">
        <v>47</v>
      </c>
      <c r="T29" s="5">
        <v>23.5</v>
      </c>
      <c r="U29" s="5">
        <v>9</v>
      </c>
      <c r="V29" s="5">
        <v>5</v>
      </c>
      <c r="W29" s="5">
        <v>2</v>
      </c>
      <c r="X29" s="5" t="s">
        <v>244</v>
      </c>
      <c r="Y29" s="5" t="s">
        <v>245</v>
      </c>
      <c r="Z29" s="5" t="s">
        <v>246</v>
      </c>
    </row>
    <row r="30" spans="1:26" x14ac:dyDescent="0.35">
      <c r="A30" s="8">
        <v>56</v>
      </c>
      <c r="B30" s="12" t="s">
        <v>247</v>
      </c>
      <c r="C30" s="5" t="s">
        <v>248</v>
      </c>
      <c r="D30" s="8">
        <v>2021</v>
      </c>
      <c r="E30" s="5" t="s">
        <v>249</v>
      </c>
      <c r="F30" s="5" t="s">
        <v>250</v>
      </c>
      <c r="G30" s="5" t="s">
        <v>251</v>
      </c>
      <c r="H30" s="5" t="s">
        <v>252</v>
      </c>
      <c r="I30" s="5">
        <v>510</v>
      </c>
      <c r="J30" s="6">
        <v>45469.38380787037</v>
      </c>
      <c r="K30" s="5" t="s">
        <v>49</v>
      </c>
      <c r="L30" s="5"/>
      <c r="M30" s="5"/>
      <c r="N30" s="5"/>
      <c r="O30" s="5"/>
      <c r="P30" s="5"/>
      <c r="Q30" s="5"/>
      <c r="R30" s="5"/>
      <c r="S30" s="5">
        <v>56</v>
      </c>
      <c r="T30" s="5">
        <v>18.670000000000002</v>
      </c>
      <c r="U30" s="5">
        <v>28</v>
      </c>
      <c r="V30" s="5">
        <v>2</v>
      </c>
      <c r="W30" s="5">
        <v>3</v>
      </c>
      <c r="X30" s="5" t="s">
        <v>253</v>
      </c>
      <c r="Y30" s="5" t="s">
        <v>251</v>
      </c>
      <c r="Z30" s="5" t="s">
        <v>254</v>
      </c>
    </row>
    <row r="31" spans="1:26" x14ac:dyDescent="0.35">
      <c r="A31" s="8">
        <v>103</v>
      </c>
      <c r="B31" s="12" t="s">
        <v>255</v>
      </c>
      <c r="C31" s="5" t="s">
        <v>256</v>
      </c>
      <c r="D31" s="8">
        <v>2022</v>
      </c>
      <c r="E31" s="5" t="s">
        <v>257</v>
      </c>
      <c r="F31" s="5" t="s">
        <v>258</v>
      </c>
      <c r="G31" s="5" t="s">
        <v>259</v>
      </c>
      <c r="H31" s="5" t="s">
        <v>260</v>
      </c>
      <c r="I31" s="5">
        <v>99</v>
      </c>
      <c r="J31" s="6">
        <v>45469.38380787037</v>
      </c>
      <c r="K31" s="5" t="s">
        <v>49</v>
      </c>
      <c r="L31" s="5"/>
      <c r="M31" s="5"/>
      <c r="N31" s="5"/>
      <c r="O31" s="5"/>
      <c r="P31" s="5"/>
      <c r="Q31" s="5"/>
      <c r="R31" s="5"/>
      <c r="S31" s="5">
        <v>103</v>
      </c>
      <c r="T31" s="5">
        <v>51.5</v>
      </c>
      <c r="U31" s="5">
        <v>103</v>
      </c>
      <c r="V31" s="5">
        <v>1</v>
      </c>
      <c r="W31" s="5">
        <v>2</v>
      </c>
      <c r="X31" s="5" t="s">
        <v>261</v>
      </c>
      <c r="Y31" s="5" t="s">
        <v>259</v>
      </c>
      <c r="Z31" s="5" t="s">
        <v>262</v>
      </c>
    </row>
    <row r="32" spans="1:26" x14ac:dyDescent="0.35">
      <c r="A32" s="8">
        <v>128</v>
      </c>
      <c r="B32" s="12" t="s">
        <v>263</v>
      </c>
      <c r="C32" s="5" t="s">
        <v>264</v>
      </c>
      <c r="D32" s="8">
        <v>2021</v>
      </c>
      <c r="E32" s="5"/>
      <c r="F32" s="5" t="s">
        <v>265</v>
      </c>
      <c r="G32" s="5" t="s">
        <v>266</v>
      </c>
      <c r="H32" s="5" t="s">
        <v>267</v>
      </c>
      <c r="I32" s="5">
        <v>327</v>
      </c>
      <c r="J32" s="6">
        <v>45469.38380787037</v>
      </c>
      <c r="K32" s="5"/>
      <c r="L32" s="5"/>
      <c r="M32" s="5"/>
      <c r="N32" s="5"/>
      <c r="O32" s="5"/>
      <c r="P32" s="5"/>
      <c r="Q32" s="5"/>
      <c r="R32" s="5"/>
      <c r="S32" s="5">
        <v>128</v>
      </c>
      <c r="T32" s="5">
        <v>42.67</v>
      </c>
      <c r="U32" s="5">
        <v>32</v>
      </c>
      <c r="V32" s="5">
        <v>4</v>
      </c>
      <c r="W32" s="5">
        <v>3</v>
      </c>
      <c r="X32" s="5" t="s">
        <v>268</v>
      </c>
      <c r="Y32" s="5" t="s">
        <v>269</v>
      </c>
      <c r="Z32" s="5" t="s">
        <v>270</v>
      </c>
    </row>
    <row r="33" spans="1:26" x14ac:dyDescent="0.35">
      <c r="A33" s="8">
        <v>326</v>
      </c>
      <c r="B33" s="12" t="s">
        <v>271</v>
      </c>
      <c r="C33" s="5" t="s">
        <v>272</v>
      </c>
      <c r="D33" s="8">
        <v>2021</v>
      </c>
      <c r="E33" s="5" t="s">
        <v>273</v>
      </c>
      <c r="F33" s="5" t="s">
        <v>265</v>
      </c>
      <c r="G33" s="5" t="s">
        <v>274</v>
      </c>
      <c r="H33" s="5" t="s">
        <v>275</v>
      </c>
      <c r="I33" s="5">
        <v>357</v>
      </c>
      <c r="J33" s="6">
        <v>45469.38380787037</v>
      </c>
      <c r="K33" s="5"/>
      <c r="L33" s="5"/>
      <c r="M33" s="5"/>
      <c r="N33" s="5"/>
      <c r="O33" s="5"/>
      <c r="P33" s="5"/>
      <c r="Q33" s="5"/>
      <c r="R33" s="5"/>
      <c r="S33" s="5">
        <v>326</v>
      </c>
      <c r="T33" s="5">
        <v>108.67</v>
      </c>
      <c r="U33" s="5">
        <v>109</v>
      </c>
      <c r="V33" s="5">
        <v>3</v>
      </c>
      <c r="W33" s="5">
        <v>3</v>
      </c>
      <c r="X33" s="5" t="s">
        <v>276</v>
      </c>
      <c r="Y33" s="5" t="s">
        <v>277</v>
      </c>
      <c r="Z33" s="5" t="s">
        <v>278</v>
      </c>
    </row>
    <row r="34" spans="1:26" x14ac:dyDescent="0.35">
      <c r="A34" s="8">
        <v>75</v>
      </c>
      <c r="B34" s="12" t="s">
        <v>279</v>
      </c>
      <c r="C34" s="5" t="s">
        <v>280</v>
      </c>
      <c r="D34" s="8">
        <v>2022</v>
      </c>
      <c r="E34" s="5" t="s">
        <v>281</v>
      </c>
      <c r="F34" s="5" t="s">
        <v>265</v>
      </c>
      <c r="G34" s="5" t="s">
        <v>282</v>
      </c>
      <c r="H34" s="5" t="s">
        <v>283</v>
      </c>
      <c r="I34" s="5">
        <v>718</v>
      </c>
      <c r="J34" s="6">
        <v>45469.38380787037</v>
      </c>
      <c r="K34" s="5"/>
      <c r="L34" s="5"/>
      <c r="M34" s="5"/>
      <c r="N34" s="5"/>
      <c r="O34" s="5"/>
      <c r="P34" s="5"/>
      <c r="Q34" s="5"/>
      <c r="R34" s="5"/>
      <c r="S34" s="5">
        <v>75</v>
      </c>
      <c r="T34" s="5">
        <v>37.5</v>
      </c>
      <c r="U34" s="5">
        <v>38</v>
      </c>
      <c r="V34" s="5">
        <v>2</v>
      </c>
      <c r="W34" s="5">
        <v>2</v>
      </c>
      <c r="X34" s="5" t="s">
        <v>284</v>
      </c>
      <c r="Y34" s="5" t="s">
        <v>285</v>
      </c>
      <c r="Z34" s="5" t="s">
        <v>286</v>
      </c>
    </row>
    <row r="35" spans="1:26" x14ac:dyDescent="0.35">
      <c r="A35" s="8">
        <v>23</v>
      </c>
      <c r="B35" s="12" t="s">
        <v>287</v>
      </c>
      <c r="C35" s="5" t="s">
        <v>288</v>
      </c>
      <c r="D35" s="8">
        <v>2024</v>
      </c>
      <c r="E35" s="5" t="s">
        <v>289</v>
      </c>
      <c r="F35" s="5" t="s">
        <v>290</v>
      </c>
      <c r="G35" s="5" t="s">
        <v>291</v>
      </c>
      <c r="H35" s="5" t="s">
        <v>292</v>
      </c>
      <c r="I35" s="5">
        <v>822</v>
      </c>
      <c r="J35" s="6">
        <v>45469.38380787037</v>
      </c>
      <c r="K35" s="5"/>
      <c r="L35" s="5"/>
      <c r="M35" s="5"/>
      <c r="N35" s="5"/>
      <c r="O35" s="5"/>
      <c r="P35" s="5"/>
      <c r="Q35" s="5"/>
      <c r="R35" s="5"/>
      <c r="S35" s="5">
        <v>23</v>
      </c>
      <c r="T35" s="5">
        <v>23</v>
      </c>
      <c r="U35" s="5">
        <v>6</v>
      </c>
      <c r="V35" s="5">
        <v>4</v>
      </c>
      <c r="W35" s="5">
        <v>1</v>
      </c>
      <c r="X35" s="5" t="s">
        <v>293</v>
      </c>
      <c r="Y35" s="5" t="s">
        <v>294</v>
      </c>
      <c r="Z35" s="5" t="s">
        <v>295</v>
      </c>
    </row>
    <row r="36" spans="1:26" x14ac:dyDescent="0.35">
      <c r="A36" s="8">
        <v>41</v>
      </c>
      <c r="B36" s="12" t="s">
        <v>296</v>
      </c>
      <c r="C36" s="5" t="s">
        <v>297</v>
      </c>
      <c r="D36" s="8">
        <v>2021</v>
      </c>
      <c r="E36" s="5" t="s">
        <v>298</v>
      </c>
      <c r="F36" s="5" t="s">
        <v>299</v>
      </c>
      <c r="G36" s="5" t="s">
        <v>300</v>
      </c>
      <c r="H36" s="5" t="s">
        <v>301</v>
      </c>
      <c r="I36" s="5">
        <v>641</v>
      </c>
      <c r="J36" s="6">
        <v>45469.38380787037</v>
      </c>
      <c r="K36" s="5"/>
      <c r="L36" s="5" t="s">
        <v>302</v>
      </c>
      <c r="M36" s="5"/>
      <c r="N36" s="5"/>
      <c r="O36" s="5"/>
      <c r="P36" s="5"/>
      <c r="Q36" s="5"/>
      <c r="R36" s="5"/>
      <c r="S36" s="5">
        <v>41</v>
      </c>
      <c r="T36" s="5">
        <v>13.67</v>
      </c>
      <c r="U36" s="5">
        <v>14</v>
      </c>
      <c r="V36" s="5">
        <v>3</v>
      </c>
      <c r="W36" s="5">
        <v>3</v>
      </c>
      <c r="X36" s="5" t="s">
        <v>303</v>
      </c>
      <c r="Y36" s="5" t="s">
        <v>304</v>
      </c>
      <c r="Z36" s="5" t="s">
        <v>305</v>
      </c>
    </row>
    <row r="37" spans="1:26" x14ac:dyDescent="0.35">
      <c r="A37" s="8">
        <v>89</v>
      </c>
      <c r="B37" s="12" t="s">
        <v>306</v>
      </c>
      <c r="C37" s="5" t="s">
        <v>307</v>
      </c>
      <c r="D37" s="8">
        <v>2022</v>
      </c>
      <c r="E37" s="5" t="s">
        <v>308</v>
      </c>
      <c r="F37" s="5" t="s">
        <v>309</v>
      </c>
      <c r="G37" s="5" t="s">
        <v>310</v>
      </c>
      <c r="H37" s="5" t="s">
        <v>311</v>
      </c>
      <c r="I37" s="5">
        <v>457</v>
      </c>
      <c r="J37" s="6">
        <v>45469.38380787037</v>
      </c>
      <c r="K37" s="5"/>
      <c r="L37" s="5" t="s">
        <v>312</v>
      </c>
      <c r="M37" s="5"/>
      <c r="N37" s="5"/>
      <c r="O37" s="5"/>
      <c r="P37" s="5"/>
      <c r="Q37" s="5"/>
      <c r="R37" s="5"/>
      <c r="S37" s="5">
        <v>89</v>
      </c>
      <c r="T37" s="5">
        <v>44.5</v>
      </c>
      <c r="U37" s="5">
        <v>45</v>
      </c>
      <c r="V37" s="5">
        <v>2</v>
      </c>
      <c r="W37" s="5">
        <v>2</v>
      </c>
      <c r="X37" s="5" t="s">
        <v>313</v>
      </c>
      <c r="Y37" s="5" t="s">
        <v>314</v>
      </c>
      <c r="Z37" s="5" t="s">
        <v>315</v>
      </c>
    </row>
    <row r="38" spans="1:26" x14ac:dyDescent="0.35">
      <c r="A38" s="8">
        <v>70</v>
      </c>
      <c r="B38" s="12" t="s">
        <v>316</v>
      </c>
      <c r="C38" s="5" t="s">
        <v>317</v>
      </c>
      <c r="D38" s="8">
        <v>2021</v>
      </c>
      <c r="E38" s="5" t="s">
        <v>318</v>
      </c>
      <c r="F38" s="5" t="s">
        <v>309</v>
      </c>
      <c r="G38" s="5" t="s">
        <v>319</v>
      </c>
      <c r="H38" s="5" t="s">
        <v>320</v>
      </c>
      <c r="I38" s="5">
        <v>575</v>
      </c>
      <c r="J38" s="6">
        <v>45469.38380787037</v>
      </c>
      <c r="K38" s="5"/>
      <c r="L38" s="5" t="s">
        <v>321</v>
      </c>
      <c r="M38" s="5"/>
      <c r="N38" s="5"/>
      <c r="O38" s="5"/>
      <c r="P38" s="5"/>
      <c r="Q38" s="5"/>
      <c r="R38" s="5"/>
      <c r="S38" s="5">
        <v>70</v>
      </c>
      <c r="T38" s="5">
        <v>23.33</v>
      </c>
      <c r="U38" s="5">
        <v>14</v>
      </c>
      <c r="V38" s="5">
        <v>5</v>
      </c>
      <c r="W38" s="5">
        <v>3</v>
      </c>
      <c r="X38" s="5" t="s">
        <v>322</v>
      </c>
      <c r="Y38" s="5" t="s">
        <v>323</v>
      </c>
      <c r="Z38" s="5" t="s">
        <v>324</v>
      </c>
    </row>
    <row r="39" spans="1:26" x14ac:dyDescent="0.35">
      <c r="A39" s="8">
        <v>112</v>
      </c>
      <c r="B39" s="12" t="s">
        <v>325</v>
      </c>
      <c r="C39" s="5" t="s">
        <v>326</v>
      </c>
      <c r="D39" s="8">
        <v>2022</v>
      </c>
      <c r="E39" s="5" t="s">
        <v>327</v>
      </c>
      <c r="F39" s="5" t="s">
        <v>328</v>
      </c>
      <c r="G39" s="5" t="s">
        <v>329</v>
      </c>
      <c r="H39" s="5" t="s">
        <v>330</v>
      </c>
      <c r="I39" s="5">
        <v>56</v>
      </c>
      <c r="J39" s="6">
        <v>45469.38380787037</v>
      </c>
      <c r="K39" s="5"/>
      <c r="L39" s="5" t="s">
        <v>331</v>
      </c>
      <c r="M39" s="5"/>
      <c r="N39" s="5"/>
      <c r="O39" s="5"/>
      <c r="P39" s="5"/>
      <c r="Q39" s="5"/>
      <c r="R39" s="5"/>
      <c r="S39" s="5">
        <v>112</v>
      </c>
      <c r="T39" s="5">
        <v>56</v>
      </c>
      <c r="U39" s="5">
        <v>56</v>
      </c>
      <c r="V39" s="5">
        <v>2</v>
      </c>
      <c r="W39" s="5">
        <v>2</v>
      </c>
      <c r="X39" s="5" t="s">
        <v>332</v>
      </c>
      <c r="Y39" s="5" t="s">
        <v>333</v>
      </c>
      <c r="Z39" s="5" t="s">
        <v>334</v>
      </c>
    </row>
    <row r="40" spans="1:26" x14ac:dyDescent="0.35">
      <c r="A40" s="8">
        <v>34</v>
      </c>
      <c r="B40" s="12" t="s">
        <v>335</v>
      </c>
      <c r="C40" s="5" t="s">
        <v>336</v>
      </c>
      <c r="D40" s="8">
        <v>2021</v>
      </c>
      <c r="E40" s="5"/>
      <c r="F40" s="5" t="s">
        <v>328</v>
      </c>
      <c r="G40" s="5" t="s">
        <v>337</v>
      </c>
      <c r="H40" s="5" t="s">
        <v>338</v>
      </c>
      <c r="I40" s="5">
        <v>418</v>
      </c>
      <c r="J40" s="6">
        <v>45469.38380787037</v>
      </c>
      <c r="K40" s="5" t="s">
        <v>63</v>
      </c>
      <c r="L40" s="5"/>
      <c r="M40" s="5"/>
      <c r="N40" s="5"/>
      <c r="O40" s="5"/>
      <c r="P40" s="5"/>
      <c r="Q40" s="5"/>
      <c r="R40" s="5"/>
      <c r="S40" s="5">
        <v>34</v>
      </c>
      <c r="T40" s="5">
        <v>11.33</v>
      </c>
      <c r="U40" s="5">
        <v>17</v>
      </c>
      <c r="V40" s="5">
        <v>2</v>
      </c>
      <c r="W40" s="5">
        <v>3</v>
      </c>
      <c r="X40" s="5" t="s">
        <v>339</v>
      </c>
      <c r="Y40" s="5" t="s">
        <v>340</v>
      </c>
      <c r="Z40" s="5" t="s">
        <v>341</v>
      </c>
    </row>
    <row r="41" spans="1:26" x14ac:dyDescent="0.35">
      <c r="A41" s="8">
        <v>40</v>
      </c>
      <c r="B41" s="12" t="s">
        <v>342</v>
      </c>
      <c r="C41" s="5" t="s">
        <v>343</v>
      </c>
      <c r="D41" s="8">
        <v>2023</v>
      </c>
      <c r="E41" s="5" t="s">
        <v>344</v>
      </c>
      <c r="F41" s="5" t="s">
        <v>345</v>
      </c>
      <c r="G41" s="5" t="s">
        <v>346</v>
      </c>
      <c r="H41" s="5" t="s">
        <v>347</v>
      </c>
      <c r="I41" s="5">
        <v>623</v>
      </c>
      <c r="J41" s="6">
        <v>45469.38380787037</v>
      </c>
      <c r="K41" s="5"/>
      <c r="L41" s="5"/>
      <c r="M41" s="5"/>
      <c r="N41" s="5"/>
      <c r="O41" s="5"/>
      <c r="P41" s="5"/>
      <c r="Q41" s="5"/>
      <c r="R41" s="5"/>
      <c r="S41" s="5">
        <v>40</v>
      </c>
      <c r="T41" s="5">
        <v>40</v>
      </c>
      <c r="U41" s="5">
        <v>20</v>
      </c>
      <c r="V41" s="5">
        <v>2</v>
      </c>
      <c r="W41" s="5">
        <v>1</v>
      </c>
      <c r="X41" s="5" t="s">
        <v>348</v>
      </c>
      <c r="Y41" s="5" t="s">
        <v>349</v>
      </c>
      <c r="Z41" s="5" t="s">
        <v>350</v>
      </c>
    </row>
    <row r="42" spans="1:26" x14ac:dyDescent="0.35">
      <c r="A42" s="8">
        <v>61</v>
      </c>
      <c r="B42" s="12" t="s">
        <v>351</v>
      </c>
      <c r="C42" s="5" t="s">
        <v>352</v>
      </c>
      <c r="D42" s="8">
        <v>2021</v>
      </c>
      <c r="E42" s="5" t="s">
        <v>353</v>
      </c>
      <c r="F42" s="5" t="s">
        <v>354</v>
      </c>
      <c r="G42" s="5" t="s">
        <v>355</v>
      </c>
      <c r="H42" s="5" t="s">
        <v>356</v>
      </c>
      <c r="I42" s="5">
        <v>101</v>
      </c>
      <c r="J42" s="6">
        <v>45469.38380787037</v>
      </c>
      <c r="K42" s="5"/>
      <c r="L42" s="5"/>
      <c r="M42" s="5"/>
      <c r="N42" s="5"/>
      <c r="O42" s="5"/>
      <c r="P42" s="5"/>
      <c r="Q42" s="5"/>
      <c r="R42" s="5"/>
      <c r="S42" s="5">
        <v>61</v>
      </c>
      <c r="T42" s="5">
        <v>20.329999999999998</v>
      </c>
      <c r="U42" s="5">
        <v>20</v>
      </c>
      <c r="V42" s="5">
        <v>3</v>
      </c>
      <c r="W42" s="5">
        <v>3</v>
      </c>
      <c r="X42" s="5" t="s">
        <v>357</v>
      </c>
      <c r="Y42" s="5" t="s">
        <v>358</v>
      </c>
      <c r="Z42" s="5" t="s">
        <v>359</v>
      </c>
    </row>
    <row r="43" spans="1:26" x14ac:dyDescent="0.35">
      <c r="A43" s="8">
        <v>178</v>
      </c>
      <c r="B43" s="12" t="s">
        <v>360</v>
      </c>
      <c r="C43" s="5" t="s">
        <v>361</v>
      </c>
      <c r="D43" s="8">
        <v>2022</v>
      </c>
      <c r="E43" s="5" t="s">
        <v>362</v>
      </c>
      <c r="F43" s="5" t="s">
        <v>354</v>
      </c>
      <c r="G43" s="5" t="s">
        <v>363</v>
      </c>
      <c r="H43" s="5" t="s">
        <v>364</v>
      </c>
      <c r="I43" s="5">
        <v>331</v>
      </c>
      <c r="J43" s="6">
        <v>45469.38380787037</v>
      </c>
      <c r="K43" s="5"/>
      <c r="L43" s="5"/>
      <c r="M43" s="5"/>
      <c r="N43" s="5"/>
      <c r="O43" s="5"/>
      <c r="P43" s="5"/>
      <c r="Q43" s="5"/>
      <c r="R43" s="5"/>
      <c r="S43" s="5">
        <v>178</v>
      </c>
      <c r="T43" s="5">
        <v>89</v>
      </c>
      <c r="U43" s="5">
        <v>36</v>
      </c>
      <c r="V43" s="5">
        <v>5</v>
      </c>
      <c r="W43" s="5">
        <v>2</v>
      </c>
      <c r="X43" s="5" t="s">
        <v>365</v>
      </c>
      <c r="Y43" s="5" t="s">
        <v>366</v>
      </c>
      <c r="Z43" s="5" t="s">
        <v>367</v>
      </c>
    </row>
    <row r="44" spans="1:26" x14ac:dyDescent="0.35">
      <c r="A44" s="8">
        <v>139</v>
      </c>
      <c r="B44" s="12" t="s">
        <v>368</v>
      </c>
      <c r="C44" s="5" t="s">
        <v>369</v>
      </c>
      <c r="D44" s="8">
        <v>2023</v>
      </c>
      <c r="E44" s="5" t="s">
        <v>362</v>
      </c>
      <c r="F44" s="5" t="s">
        <v>354</v>
      </c>
      <c r="G44" s="5" t="s">
        <v>370</v>
      </c>
      <c r="H44" s="5" t="s">
        <v>371</v>
      </c>
      <c r="I44" s="5">
        <v>445</v>
      </c>
      <c r="J44" s="6">
        <v>45469.38380787037</v>
      </c>
      <c r="K44" s="5"/>
      <c r="L44" s="5"/>
      <c r="M44" s="5"/>
      <c r="N44" s="5"/>
      <c r="O44" s="5"/>
      <c r="P44" s="5"/>
      <c r="Q44" s="5"/>
      <c r="R44" s="5"/>
      <c r="S44" s="5">
        <v>139</v>
      </c>
      <c r="T44" s="5">
        <v>139</v>
      </c>
      <c r="U44" s="5">
        <v>23</v>
      </c>
      <c r="V44" s="5">
        <v>6</v>
      </c>
      <c r="W44" s="5">
        <v>1</v>
      </c>
      <c r="X44" s="5" t="s">
        <v>372</v>
      </c>
      <c r="Y44" s="5" t="s">
        <v>373</v>
      </c>
      <c r="Z44" s="5" t="s">
        <v>374</v>
      </c>
    </row>
    <row r="45" spans="1:26" x14ac:dyDescent="0.35">
      <c r="A45" s="8">
        <v>70</v>
      </c>
      <c r="B45" s="12" t="s">
        <v>375</v>
      </c>
      <c r="C45" s="5" t="s">
        <v>376</v>
      </c>
      <c r="D45" s="8">
        <v>2021</v>
      </c>
      <c r="E45" s="5" t="s">
        <v>362</v>
      </c>
      <c r="F45" s="5" t="s">
        <v>354</v>
      </c>
      <c r="G45" s="5" t="s">
        <v>377</v>
      </c>
      <c r="H45" s="5" t="s">
        <v>378</v>
      </c>
      <c r="I45" s="5">
        <v>629</v>
      </c>
      <c r="J45" s="6">
        <v>45469.38380787037</v>
      </c>
      <c r="K45" s="5"/>
      <c r="L45" s="5"/>
      <c r="M45" s="5"/>
      <c r="N45" s="5"/>
      <c r="O45" s="5"/>
      <c r="P45" s="5"/>
      <c r="Q45" s="5"/>
      <c r="R45" s="5"/>
      <c r="S45" s="5">
        <v>70</v>
      </c>
      <c r="T45" s="5">
        <v>23.33</v>
      </c>
      <c r="U45" s="5">
        <v>12</v>
      </c>
      <c r="V45" s="5">
        <v>6</v>
      </c>
      <c r="W45" s="5">
        <v>3</v>
      </c>
      <c r="X45" s="5" t="s">
        <v>379</v>
      </c>
      <c r="Y45" s="5" t="s">
        <v>380</v>
      </c>
      <c r="Z45" s="5" t="s">
        <v>381</v>
      </c>
    </row>
    <row r="46" spans="1:26" x14ac:dyDescent="0.35">
      <c r="A46" s="8">
        <v>127</v>
      </c>
      <c r="B46" s="12" t="s">
        <v>382</v>
      </c>
      <c r="C46" s="5" t="s">
        <v>383</v>
      </c>
      <c r="D46" s="8">
        <v>2023</v>
      </c>
      <c r="E46" s="5" t="s">
        <v>384</v>
      </c>
      <c r="F46" s="5" t="s">
        <v>354</v>
      </c>
      <c r="G46" s="5" t="s">
        <v>385</v>
      </c>
      <c r="H46" s="5" t="s">
        <v>386</v>
      </c>
      <c r="I46" s="5">
        <v>723</v>
      </c>
      <c r="J46" s="6">
        <v>45469.38380787037</v>
      </c>
      <c r="K46" s="5"/>
      <c r="L46" s="5"/>
      <c r="M46" s="5"/>
      <c r="N46" s="5"/>
      <c r="O46" s="5"/>
      <c r="P46" s="5"/>
      <c r="Q46" s="5"/>
      <c r="R46" s="5"/>
      <c r="S46" s="5">
        <v>127</v>
      </c>
      <c r="T46" s="5">
        <v>127</v>
      </c>
      <c r="U46" s="5">
        <v>127</v>
      </c>
      <c r="V46" s="5">
        <v>1</v>
      </c>
      <c r="W46" s="5">
        <v>1</v>
      </c>
      <c r="X46" s="5" t="s">
        <v>387</v>
      </c>
      <c r="Y46" s="5" t="s">
        <v>388</v>
      </c>
      <c r="Z46" s="5" t="s">
        <v>389</v>
      </c>
    </row>
    <row r="47" spans="1:26" x14ac:dyDescent="0.35">
      <c r="A47" s="8">
        <v>38</v>
      </c>
      <c r="B47" s="12" t="s">
        <v>390</v>
      </c>
      <c r="C47" s="5" t="s">
        <v>391</v>
      </c>
      <c r="D47" s="8">
        <v>2021</v>
      </c>
      <c r="E47" s="5" t="s">
        <v>392</v>
      </c>
      <c r="F47" s="5" t="s">
        <v>393</v>
      </c>
      <c r="G47" s="5" t="s">
        <v>394</v>
      </c>
      <c r="H47" s="5" t="s">
        <v>395</v>
      </c>
      <c r="I47" s="5">
        <v>875</v>
      </c>
      <c r="J47" s="6">
        <v>45469.38380787037</v>
      </c>
      <c r="K47" s="5"/>
      <c r="L47" s="5"/>
      <c r="M47" s="5"/>
      <c r="N47" s="5"/>
      <c r="O47" s="5"/>
      <c r="P47" s="5"/>
      <c r="Q47" s="5"/>
      <c r="R47" s="5"/>
      <c r="S47" s="5">
        <v>38</v>
      </c>
      <c r="T47" s="5">
        <v>12.67</v>
      </c>
      <c r="U47" s="5">
        <v>13</v>
      </c>
      <c r="V47" s="5">
        <v>3</v>
      </c>
      <c r="W47" s="5">
        <v>3</v>
      </c>
      <c r="X47" s="5" t="s">
        <v>396</v>
      </c>
      <c r="Y47" s="5" t="s">
        <v>397</v>
      </c>
      <c r="Z47" s="5" t="s">
        <v>398</v>
      </c>
    </row>
    <row r="48" spans="1:26" x14ac:dyDescent="0.35">
      <c r="A48" s="8">
        <v>42</v>
      </c>
      <c r="B48" s="12" t="s">
        <v>399</v>
      </c>
      <c r="C48" s="5" t="s">
        <v>400</v>
      </c>
      <c r="D48" s="8">
        <v>2023</v>
      </c>
      <c r="E48" s="5" t="s">
        <v>401</v>
      </c>
      <c r="F48" s="5" t="s">
        <v>402</v>
      </c>
      <c r="G48" s="5" t="s">
        <v>403</v>
      </c>
      <c r="H48" s="5" t="s">
        <v>404</v>
      </c>
      <c r="I48" s="5">
        <v>67</v>
      </c>
      <c r="J48" s="6">
        <v>45469.38380787037</v>
      </c>
      <c r="K48" s="5" t="s">
        <v>49</v>
      </c>
      <c r="L48" s="5"/>
      <c r="M48" s="5"/>
      <c r="N48" s="5"/>
      <c r="O48" s="5"/>
      <c r="P48" s="5"/>
      <c r="Q48" s="5"/>
      <c r="R48" s="5"/>
      <c r="S48" s="5">
        <v>42</v>
      </c>
      <c r="T48" s="5">
        <v>42</v>
      </c>
      <c r="U48" s="5">
        <v>11</v>
      </c>
      <c r="V48" s="5">
        <v>4</v>
      </c>
      <c r="W48" s="5">
        <v>1</v>
      </c>
      <c r="X48" s="5" t="s">
        <v>405</v>
      </c>
      <c r="Y48" s="5" t="s">
        <v>403</v>
      </c>
      <c r="Z48" s="5" t="s">
        <v>406</v>
      </c>
    </row>
    <row r="49" spans="1:26" x14ac:dyDescent="0.35">
      <c r="A49" s="8">
        <v>150</v>
      </c>
      <c r="B49" s="12" t="s">
        <v>407</v>
      </c>
      <c r="C49" s="5" t="s">
        <v>408</v>
      </c>
      <c r="D49" s="8">
        <v>2021</v>
      </c>
      <c r="E49" s="5" t="s">
        <v>409</v>
      </c>
      <c r="F49" s="5" t="s">
        <v>410</v>
      </c>
      <c r="G49" s="5" t="s">
        <v>411</v>
      </c>
      <c r="H49" s="5" t="s">
        <v>412</v>
      </c>
      <c r="I49" s="5">
        <v>522</v>
      </c>
      <c r="J49" s="6">
        <v>45469.38380787037</v>
      </c>
      <c r="K49" s="5"/>
      <c r="L49" s="5"/>
      <c r="M49" s="5"/>
      <c r="N49" s="5"/>
      <c r="O49" s="5"/>
      <c r="P49" s="5"/>
      <c r="Q49" s="5"/>
      <c r="R49" s="5"/>
      <c r="S49" s="5">
        <v>150</v>
      </c>
      <c r="T49" s="5">
        <v>50</v>
      </c>
      <c r="U49" s="5">
        <v>30</v>
      </c>
      <c r="V49" s="5">
        <v>5</v>
      </c>
      <c r="W49" s="5">
        <v>3</v>
      </c>
      <c r="X49" s="5" t="s">
        <v>413</v>
      </c>
      <c r="Y49" s="5" t="s">
        <v>414</v>
      </c>
      <c r="Z49" s="5" t="s">
        <v>415</v>
      </c>
    </row>
    <row r="50" spans="1:26" x14ac:dyDescent="0.35">
      <c r="A50" s="8">
        <v>64</v>
      </c>
      <c r="B50" s="12" t="s">
        <v>416</v>
      </c>
      <c r="C50" s="5" t="s">
        <v>417</v>
      </c>
      <c r="D50" s="8">
        <v>2021</v>
      </c>
      <c r="E50" s="5" t="s">
        <v>418</v>
      </c>
      <c r="F50" s="5" t="s">
        <v>410</v>
      </c>
      <c r="G50" s="5" t="s">
        <v>419</v>
      </c>
      <c r="H50" s="5" t="s">
        <v>420</v>
      </c>
      <c r="I50" s="5">
        <v>548</v>
      </c>
      <c r="J50" s="6">
        <v>45469.38380787037</v>
      </c>
      <c r="K50" s="5"/>
      <c r="L50" s="5"/>
      <c r="M50" s="5"/>
      <c r="N50" s="5"/>
      <c r="O50" s="5"/>
      <c r="P50" s="5"/>
      <c r="Q50" s="5"/>
      <c r="R50" s="5"/>
      <c r="S50" s="5">
        <v>64</v>
      </c>
      <c r="T50" s="5">
        <v>21.33</v>
      </c>
      <c r="U50" s="5">
        <v>13</v>
      </c>
      <c r="V50" s="5">
        <v>5</v>
      </c>
      <c r="W50" s="5">
        <v>3</v>
      </c>
      <c r="X50" s="5" t="s">
        <v>421</v>
      </c>
      <c r="Y50" s="5"/>
      <c r="Z50" s="5" t="s">
        <v>422</v>
      </c>
    </row>
    <row r="51" spans="1:26" x14ac:dyDescent="0.35">
      <c r="A51" s="8">
        <v>266</v>
      </c>
      <c r="B51" s="12" t="s">
        <v>423</v>
      </c>
      <c r="C51" s="5" t="s">
        <v>424</v>
      </c>
      <c r="D51" s="8">
        <v>2022</v>
      </c>
      <c r="E51" s="5" t="s">
        <v>425</v>
      </c>
      <c r="F51" s="5" t="s">
        <v>426</v>
      </c>
      <c r="G51" s="5" t="s">
        <v>427</v>
      </c>
      <c r="H51" s="5" t="s">
        <v>428</v>
      </c>
      <c r="I51" s="5">
        <v>370</v>
      </c>
      <c r="J51" s="6">
        <v>45469.38380787037</v>
      </c>
      <c r="K51" s="5"/>
      <c r="L51" s="5"/>
      <c r="M51" s="5"/>
      <c r="N51" s="5"/>
      <c r="O51" s="5"/>
      <c r="P51" s="5"/>
      <c r="Q51" s="5"/>
      <c r="R51" s="5"/>
      <c r="S51" s="5">
        <v>266</v>
      </c>
      <c r="T51" s="5">
        <v>133</v>
      </c>
      <c r="U51" s="5">
        <v>53</v>
      </c>
      <c r="V51" s="5">
        <v>5</v>
      </c>
      <c r="W51" s="5">
        <v>2</v>
      </c>
      <c r="X51" s="5" t="s">
        <v>429</v>
      </c>
      <c r="Y51" s="5" t="s">
        <v>430</v>
      </c>
      <c r="Z51" s="5" t="s">
        <v>431</v>
      </c>
    </row>
    <row r="52" spans="1:26" x14ac:dyDescent="0.35">
      <c r="A52" s="8">
        <v>8</v>
      </c>
      <c r="B52" s="12" t="s">
        <v>432</v>
      </c>
      <c r="C52" s="5" t="s">
        <v>433</v>
      </c>
      <c r="D52" s="8">
        <v>2022</v>
      </c>
      <c r="E52" s="5" t="s">
        <v>434</v>
      </c>
      <c r="F52" s="5" t="s">
        <v>435</v>
      </c>
      <c r="G52" s="5" t="s">
        <v>436</v>
      </c>
      <c r="H52" s="5" t="s">
        <v>437</v>
      </c>
      <c r="I52" s="5">
        <v>720</v>
      </c>
      <c r="J52" s="6">
        <v>45469.38380787037</v>
      </c>
      <c r="K52" s="5"/>
      <c r="L52" s="5"/>
      <c r="M52" s="5"/>
      <c r="N52" s="5"/>
      <c r="O52" s="5"/>
      <c r="P52" s="5"/>
      <c r="Q52" s="5"/>
      <c r="R52" s="5"/>
      <c r="S52" s="5">
        <v>8</v>
      </c>
      <c r="T52" s="5">
        <v>4</v>
      </c>
      <c r="U52" s="5">
        <v>2</v>
      </c>
      <c r="V52" s="5">
        <v>5</v>
      </c>
      <c r="W52" s="5">
        <v>2</v>
      </c>
      <c r="X52" s="5" t="s">
        <v>438</v>
      </c>
      <c r="Y52" s="5" t="s">
        <v>439</v>
      </c>
      <c r="Z52" s="5" t="s">
        <v>440</v>
      </c>
    </row>
    <row r="53" spans="1:26" x14ac:dyDescent="0.35">
      <c r="A53" s="8">
        <v>56</v>
      </c>
      <c r="B53" s="12" t="s">
        <v>441</v>
      </c>
      <c r="C53" s="5" t="s">
        <v>442</v>
      </c>
      <c r="D53" s="8">
        <v>2021</v>
      </c>
      <c r="E53" s="5" t="s">
        <v>443</v>
      </c>
      <c r="F53" s="5" t="s">
        <v>444</v>
      </c>
      <c r="G53" s="5" t="s">
        <v>445</v>
      </c>
      <c r="H53" s="5" t="s">
        <v>446</v>
      </c>
      <c r="I53" s="5">
        <v>83</v>
      </c>
      <c r="J53" s="6">
        <v>45469.38380787037</v>
      </c>
      <c r="K53" s="5"/>
      <c r="L53" s="5"/>
      <c r="M53" s="5"/>
      <c r="N53" s="5"/>
      <c r="O53" s="5"/>
      <c r="P53" s="5"/>
      <c r="Q53" s="5"/>
      <c r="R53" s="5"/>
      <c r="S53" s="5">
        <v>56</v>
      </c>
      <c r="T53" s="5">
        <v>18.670000000000002</v>
      </c>
      <c r="U53" s="5">
        <v>19</v>
      </c>
      <c r="V53" s="5">
        <v>3</v>
      </c>
      <c r="W53" s="5">
        <v>3</v>
      </c>
      <c r="X53" s="5" t="s">
        <v>447</v>
      </c>
      <c r="Y53" s="5"/>
      <c r="Z53" s="5" t="s">
        <v>448</v>
      </c>
    </row>
    <row r="54" spans="1:26" x14ac:dyDescent="0.35">
      <c r="A54" s="8">
        <v>172</v>
      </c>
      <c r="B54" s="12" t="s">
        <v>449</v>
      </c>
      <c r="C54" s="5" t="s">
        <v>450</v>
      </c>
      <c r="D54" s="8">
        <v>2021</v>
      </c>
      <c r="E54" s="5"/>
      <c r="F54" s="5" t="s">
        <v>444</v>
      </c>
      <c r="G54" s="5" t="s">
        <v>451</v>
      </c>
      <c r="H54" s="5" t="s">
        <v>452</v>
      </c>
      <c r="I54" s="5">
        <v>97</v>
      </c>
      <c r="J54" s="6">
        <v>45469.38380787037</v>
      </c>
      <c r="K54" s="5" t="s">
        <v>63</v>
      </c>
      <c r="L54" s="5"/>
      <c r="M54" s="5"/>
      <c r="N54" s="5"/>
      <c r="O54" s="5"/>
      <c r="P54" s="5"/>
      <c r="Q54" s="5"/>
      <c r="R54" s="5"/>
      <c r="S54" s="5">
        <v>172</v>
      </c>
      <c r="T54" s="5">
        <v>57.33</v>
      </c>
      <c r="U54" s="5">
        <v>34</v>
      </c>
      <c r="V54" s="5">
        <v>5</v>
      </c>
      <c r="W54" s="5">
        <v>3</v>
      </c>
      <c r="X54" s="5" t="s">
        <v>453</v>
      </c>
      <c r="Y54" s="5"/>
      <c r="Z54" s="5" t="s">
        <v>454</v>
      </c>
    </row>
    <row r="55" spans="1:26" x14ac:dyDescent="0.35">
      <c r="A55" s="8">
        <v>2008</v>
      </c>
      <c r="B55" s="12" t="s">
        <v>455</v>
      </c>
      <c r="C55" s="5" t="s">
        <v>456</v>
      </c>
      <c r="D55" s="8">
        <v>2021</v>
      </c>
      <c r="E55" s="5"/>
      <c r="F55" s="5" t="s">
        <v>444</v>
      </c>
      <c r="G55" s="5" t="s">
        <v>457</v>
      </c>
      <c r="H55" s="5" t="s">
        <v>458</v>
      </c>
      <c r="I55" s="5">
        <v>240</v>
      </c>
      <c r="J55" s="6">
        <v>45469.38380787037</v>
      </c>
      <c r="K55" s="5" t="s">
        <v>63</v>
      </c>
      <c r="L55" s="5"/>
      <c r="M55" s="5"/>
      <c r="N55" s="5"/>
      <c r="O55" s="5"/>
      <c r="P55" s="5"/>
      <c r="Q55" s="5"/>
      <c r="R55" s="5"/>
      <c r="S55" s="5">
        <v>2008</v>
      </c>
      <c r="T55" s="5">
        <v>669.33</v>
      </c>
      <c r="U55" s="5">
        <v>2008</v>
      </c>
      <c r="V55" s="5">
        <v>1</v>
      </c>
      <c r="W55" s="5">
        <v>3</v>
      </c>
      <c r="X55" s="5" t="s">
        <v>459</v>
      </c>
      <c r="Y55" s="5"/>
      <c r="Z55" s="5" t="s">
        <v>460</v>
      </c>
    </row>
    <row r="56" spans="1:26" x14ac:dyDescent="0.35">
      <c r="A56" s="8">
        <v>20</v>
      </c>
      <c r="B56" s="12" t="s">
        <v>461</v>
      </c>
      <c r="C56" s="5" t="s">
        <v>462</v>
      </c>
      <c r="D56" s="8">
        <v>2024</v>
      </c>
      <c r="E56" s="5"/>
      <c r="F56" s="5" t="s">
        <v>444</v>
      </c>
      <c r="G56" s="5" t="s">
        <v>463</v>
      </c>
      <c r="H56" s="5" t="s">
        <v>464</v>
      </c>
      <c r="I56" s="5">
        <v>285</v>
      </c>
      <c r="J56" s="6">
        <v>45469.38380787037</v>
      </c>
      <c r="K56" s="5" t="s">
        <v>63</v>
      </c>
      <c r="L56" s="5"/>
      <c r="M56" s="5"/>
      <c r="N56" s="5"/>
      <c r="O56" s="5"/>
      <c r="P56" s="5"/>
      <c r="Q56" s="5"/>
      <c r="R56" s="5"/>
      <c r="S56" s="5">
        <v>20</v>
      </c>
      <c r="T56" s="5">
        <v>20</v>
      </c>
      <c r="U56" s="5">
        <v>20</v>
      </c>
      <c r="V56" s="5">
        <v>1</v>
      </c>
      <c r="W56" s="5">
        <v>1</v>
      </c>
      <c r="X56" s="5" t="s">
        <v>465</v>
      </c>
      <c r="Y56" s="5" t="s">
        <v>466</v>
      </c>
      <c r="Z56" s="5" t="s">
        <v>467</v>
      </c>
    </row>
    <row r="57" spans="1:26" x14ac:dyDescent="0.35">
      <c r="A57" s="8">
        <v>96</v>
      </c>
      <c r="B57" s="12" t="s">
        <v>468</v>
      </c>
      <c r="C57" s="5" t="s">
        <v>469</v>
      </c>
      <c r="D57" s="8">
        <v>2021</v>
      </c>
      <c r="E57" s="5"/>
      <c r="F57" s="5" t="s">
        <v>444</v>
      </c>
      <c r="G57" s="5" t="s">
        <v>470</v>
      </c>
      <c r="H57" s="5" t="s">
        <v>471</v>
      </c>
      <c r="I57" s="5">
        <v>287</v>
      </c>
      <c r="J57" s="6">
        <v>45469.38380787037</v>
      </c>
      <c r="K57" s="5" t="s">
        <v>63</v>
      </c>
      <c r="L57" s="5"/>
      <c r="M57" s="5"/>
      <c r="N57" s="5"/>
      <c r="O57" s="5"/>
      <c r="P57" s="5"/>
      <c r="Q57" s="5"/>
      <c r="R57" s="5"/>
      <c r="S57" s="5">
        <v>96</v>
      </c>
      <c r="T57" s="5">
        <v>32</v>
      </c>
      <c r="U57" s="5">
        <v>96</v>
      </c>
      <c r="V57" s="5">
        <v>1</v>
      </c>
      <c r="W57" s="5">
        <v>3</v>
      </c>
      <c r="X57" s="5" t="s">
        <v>472</v>
      </c>
      <c r="Y57" s="5" t="s">
        <v>473</v>
      </c>
      <c r="Z57" s="5" t="s">
        <v>474</v>
      </c>
    </row>
    <row r="58" spans="1:26" x14ac:dyDescent="0.35">
      <c r="A58" s="8">
        <v>106</v>
      </c>
      <c r="B58" s="12" t="s">
        <v>475</v>
      </c>
      <c r="C58" s="5" t="s">
        <v>476</v>
      </c>
      <c r="D58" s="8">
        <v>2022</v>
      </c>
      <c r="E58" s="5"/>
      <c r="F58" s="5" t="s">
        <v>444</v>
      </c>
      <c r="G58" s="5" t="s">
        <v>477</v>
      </c>
      <c r="H58" s="5" t="s">
        <v>478</v>
      </c>
      <c r="I58" s="5">
        <v>424</v>
      </c>
      <c r="J58" s="6">
        <v>45469.38380787037</v>
      </c>
      <c r="K58" s="5" t="s">
        <v>63</v>
      </c>
      <c r="L58" s="5"/>
      <c r="M58" s="5"/>
      <c r="N58" s="5"/>
      <c r="O58" s="5"/>
      <c r="P58" s="5"/>
      <c r="Q58" s="5"/>
      <c r="R58" s="5"/>
      <c r="S58" s="5">
        <v>106</v>
      </c>
      <c r="T58" s="5">
        <v>53</v>
      </c>
      <c r="U58" s="5">
        <v>106</v>
      </c>
      <c r="V58" s="5">
        <v>1</v>
      </c>
      <c r="W58" s="5">
        <v>2</v>
      </c>
      <c r="X58" s="5" t="s">
        <v>479</v>
      </c>
      <c r="Y58" s="5"/>
      <c r="Z58" s="5" t="s">
        <v>480</v>
      </c>
    </row>
    <row r="59" spans="1:26" x14ac:dyDescent="0.35">
      <c r="A59" s="8">
        <v>53</v>
      </c>
      <c r="B59" s="12" t="s">
        <v>481</v>
      </c>
      <c r="C59" s="5" t="s">
        <v>482</v>
      </c>
      <c r="D59" s="8">
        <v>2022</v>
      </c>
      <c r="E59" s="5"/>
      <c r="F59" s="5" t="s">
        <v>444</v>
      </c>
      <c r="G59" s="5" t="s">
        <v>483</v>
      </c>
      <c r="H59" s="5" t="s">
        <v>484</v>
      </c>
      <c r="I59" s="5">
        <v>481</v>
      </c>
      <c r="J59" s="6">
        <v>45469.38380787037</v>
      </c>
      <c r="K59" s="5" t="s">
        <v>63</v>
      </c>
      <c r="L59" s="5"/>
      <c r="M59" s="5"/>
      <c r="N59" s="5"/>
      <c r="O59" s="5"/>
      <c r="P59" s="5"/>
      <c r="Q59" s="5"/>
      <c r="R59" s="5"/>
      <c r="S59" s="5">
        <v>53</v>
      </c>
      <c r="T59" s="5">
        <v>26.5</v>
      </c>
      <c r="U59" s="5">
        <v>53</v>
      </c>
      <c r="V59" s="5">
        <v>1</v>
      </c>
      <c r="W59" s="5">
        <v>2</v>
      </c>
      <c r="X59" s="5" t="s">
        <v>485</v>
      </c>
      <c r="Y59" s="5"/>
      <c r="Z59" s="5" t="s">
        <v>486</v>
      </c>
    </row>
    <row r="60" spans="1:26" x14ac:dyDescent="0.35">
      <c r="A60" s="8">
        <v>97</v>
      </c>
      <c r="B60" s="12" t="s">
        <v>487</v>
      </c>
      <c r="C60" s="5" t="s">
        <v>488</v>
      </c>
      <c r="D60" s="8">
        <v>2022</v>
      </c>
      <c r="E60" s="5"/>
      <c r="F60" s="5" t="s">
        <v>444</v>
      </c>
      <c r="G60" s="5" t="s">
        <v>489</v>
      </c>
      <c r="H60" s="5" t="s">
        <v>490</v>
      </c>
      <c r="I60" s="5">
        <v>501</v>
      </c>
      <c r="J60" s="6">
        <v>45469.38380787037</v>
      </c>
      <c r="K60" s="5" t="s">
        <v>63</v>
      </c>
      <c r="L60" s="5"/>
      <c r="M60" s="5"/>
      <c r="N60" s="5"/>
      <c r="O60" s="5"/>
      <c r="P60" s="5"/>
      <c r="Q60" s="5"/>
      <c r="R60" s="5"/>
      <c r="S60" s="5">
        <v>97</v>
      </c>
      <c r="T60" s="5">
        <v>48.5</v>
      </c>
      <c r="U60" s="5">
        <v>49</v>
      </c>
      <c r="V60" s="5">
        <v>2</v>
      </c>
      <c r="W60" s="5">
        <v>2</v>
      </c>
      <c r="X60" s="5" t="s">
        <v>491</v>
      </c>
      <c r="Y60" s="5"/>
      <c r="Z60" s="5" t="s">
        <v>492</v>
      </c>
    </row>
    <row r="61" spans="1:26" x14ac:dyDescent="0.35">
      <c r="A61" s="8">
        <v>119</v>
      </c>
      <c r="B61" s="12" t="s">
        <v>493</v>
      </c>
      <c r="C61" s="5" t="s">
        <v>494</v>
      </c>
      <c r="D61" s="8">
        <v>2022</v>
      </c>
      <c r="E61" s="5"/>
      <c r="F61" s="5" t="s">
        <v>444</v>
      </c>
      <c r="G61" s="5" t="s">
        <v>495</v>
      </c>
      <c r="H61" s="5" t="s">
        <v>496</v>
      </c>
      <c r="I61" s="5">
        <v>518</v>
      </c>
      <c r="J61" s="6">
        <v>45469.38380787037</v>
      </c>
      <c r="K61" s="5" t="s">
        <v>63</v>
      </c>
      <c r="L61" s="5"/>
      <c r="M61" s="5"/>
      <c r="N61" s="5"/>
      <c r="O61" s="5"/>
      <c r="P61" s="5"/>
      <c r="Q61" s="5"/>
      <c r="R61" s="5"/>
      <c r="S61" s="5">
        <v>119</v>
      </c>
      <c r="T61" s="5">
        <v>59.5</v>
      </c>
      <c r="U61" s="5">
        <v>24</v>
      </c>
      <c r="V61" s="5">
        <v>5</v>
      </c>
      <c r="W61" s="5">
        <v>2</v>
      </c>
      <c r="X61" s="5" t="s">
        <v>497</v>
      </c>
      <c r="Y61" s="5"/>
      <c r="Z61" s="5" t="s">
        <v>498</v>
      </c>
    </row>
    <row r="62" spans="1:26" x14ac:dyDescent="0.35">
      <c r="A62" s="8">
        <v>116</v>
      </c>
      <c r="B62" s="12" t="s">
        <v>499</v>
      </c>
      <c r="C62" s="5" t="s">
        <v>500</v>
      </c>
      <c r="D62" s="8">
        <v>2022</v>
      </c>
      <c r="E62" s="5"/>
      <c r="F62" s="5" t="s">
        <v>444</v>
      </c>
      <c r="G62" s="5" t="s">
        <v>501</v>
      </c>
      <c r="H62" s="5" t="s">
        <v>502</v>
      </c>
      <c r="I62" s="5">
        <v>519</v>
      </c>
      <c r="J62" s="6">
        <v>45469.38380787037</v>
      </c>
      <c r="K62" s="5" t="s">
        <v>63</v>
      </c>
      <c r="L62" s="5"/>
      <c r="M62" s="5"/>
      <c r="N62" s="5"/>
      <c r="O62" s="5"/>
      <c r="P62" s="5"/>
      <c r="Q62" s="5"/>
      <c r="R62" s="5"/>
      <c r="S62" s="5">
        <v>116</v>
      </c>
      <c r="T62" s="5">
        <v>58</v>
      </c>
      <c r="U62" s="5">
        <v>116</v>
      </c>
      <c r="V62" s="5">
        <v>1</v>
      </c>
      <c r="W62" s="5">
        <v>2</v>
      </c>
      <c r="X62" s="5" t="s">
        <v>503</v>
      </c>
      <c r="Y62" s="5"/>
      <c r="Z62" s="5" t="s">
        <v>504</v>
      </c>
    </row>
    <row r="63" spans="1:26" x14ac:dyDescent="0.35">
      <c r="A63" s="8">
        <v>58</v>
      </c>
      <c r="B63" s="12" t="s">
        <v>505</v>
      </c>
      <c r="C63" s="5" t="s">
        <v>506</v>
      </c>
      <c r="D63" s="8">
        <v>2022</v>
      </c>
      <c r="E63" s="5"/>
      <c r="F63" s="5" t="s">
        <v>444</v>
      </c>
      <c r="G63" s="5" t="s">
        <v>507</v>
      </c>
      <c r="H63" s="5" t="s">
        <v>508</v>
      </c>
      <c r="I63" s="5">
        <v>545</v>
      </c>
      <c r="J63" s="6">
        <v>45469.38380787037</v>
      </c>
      <c r="K63" s="5" t="s">
        <v>63</v>
      </c>
      <c r="L63" s="5"/>
      <c r="M63" s="5"/>
      <c r="N63" s="5"/>
      <c r="O63" s="5"/>
      <c r="P63" s="5"/>
      <c r="Q63" s="5"/>
      <c r="R63" s="5"/>
      <c r="S63" s="5">
        <v>58</v>
      </c>
      <c r="T63" s="5">
        <v>29</v>
      </c>
      <c r="U63" s="5">
        <v>19</v>
      </c>
      <c r="V63" s="5">
        <v>3</v>
      </c>
      <c r="W63" s="5">
        <v>2</v>
      </c>
      <c r="X63" s="5" t="s">
        <v>509</v>
      </c>
      <c r="Y63" s="5"/>
      <c r="Z63" s="5" t="s">
        <v>510</v>
      </c>
    </row>
    <row r="64" spans="1:26" x14ac:dyDescent="0.35">
      <c r="A64" s="8">
        <v>129</v>
      </c>
      <c r="B64" s="12" t="s">
        <v>511</v>
      </c>
      <c r="C64" s="5" t="s">
        <v>512</v>
      </c>
      <c r="D64" s="8">
        <v>2021</v>
      </c>
      <c r="E64" s="5"/>
      <c r="F64" s="5" t="s">
        <v>444</v>
      </c>
      <c r="G64" s="5" t="s">
        <v>513</v>
      </c>
      <c r="H64" s="5" t="s">
        <v>514</v>
      </c>
      <c r="I64" s="5">
        <v>577</v>
      </c>
      <c r="J64" s="6">
        <v>45469.38380787037</v>
      </c>
      <c r="K64" s="5" t="s">
        <v>63</v>
      </c>
      <c r="L64" s="5"/>
      <c r="M64" s="5"/>
      <c r="N64" s="5"/>
      <c r="O64" s="5"/>
      <c r="P64" s="5"/>
      <c r="Q64" s="5"/>
      <c r="R64" s="5"/>
      <c r="S64" s="5">
        <v>129</v>
      </c>
      <c r="T64" s="5">
        <v>43</v>
      </c>
      <c r="U64" s="5">
        <v>65</v>
      </c>
      <c r="V64" s="5">
        <v>2</v>
      </c>
      <c r="W64" s="5">
        <v>3</v>
      </c>
      <c r="X64" s="5" t="s">
        <v>515</v>
      </c>
      <c r="Y64" s="5"/>
      <c r="Z64" s="5" t="s">
        <v>516</v>
      </c>
    </row>
    <row r="65" spans="1:26" x14ac:dyDescent="0.35">
      <c r="A65" s="8">
        <v>80</v>
      </c>
      <c r="B65" s="12" t="s">
        <v>517</v>
      </c>
      <c r="C65" s="5" t="s">
        <v>518</v>
      </c>
      <c r="D65" s="8">
        <v>2022</v>
      </c>
      <c r="E65" s="5"/>
      <c r="F65" s="5" t="s">
        <v>444</v>
      </c>
      <c r="G65" s="5" t="s">
        <v>519</v>
      </c>
      <c r="H65" s="5" t="s">
        <v>520</v>
      </c>
      <c r="I65" s="5">
        <v>589</v>
      </c>
      <c r="J65" s="6">
        <v>45469.38380787037</v>
      </c>
      <c r="K65" s="5" t="s">
        <v>63</v>
      </c>
      <c r="L65" s="5"/>
      <c r="M65" s="5"/>
      <c r="N65" s="5"/>
      <c r="O65" s="5"/>
      <c r="P65" s="5"/>
      <c r="Q65" s="5"/>
      <c r="R65" s="5"/>
      <c r="S65" s="5">
        <v>80</v>
      </c>
      <c r="T65" s="5">
        <v>40</v>
      </c>
      <c r="U65" s="5">
        <v>40</v>
      </c>
      <c r="V65" s="5">
        <v>2</v>
      </c>
      <c r="W65" s="5">
        <v>2</v>
      </c>
      <c r="X65" s="5" t="s">
        <v>521</v>
      </c>
      <c r="Y65" s="5" t="s">
        <v>522</v>
      </c>
      <c r="Z65" s="5" t="s">
        <v>523</v>
      </c>
    </row>
    <row r="66" spans="1:26" x14ac:dyDescent="0.35">
      <c r="A66" s="8">
        <v>39</v>
      </c>
      <c r="B66" s="12" t="s">
        <v>524</v>
      </c>
      <c r="C66" s="5" t="s">
        <v>525</v>
      </c>
      <c r="D66" s="8">
        <v>2021</v>
      </c>
      <c r="E66" s="5"/>
      <c r="F66" s="5" t="s">
        <v>444</v>
      </c>
      <c r="G66" s="5" t="s">
        <v>526</v>
      </c>
      <c r="H66" s="5" t="s">
        <v>527</v>
      </c>
      <c r="I66" s="5">
        <v>669</v>
      </c>
      <c r="J66" s="6">
        <v>45469.38380787037</v>
      </c>
      <c r="K66" s="5" t="s">
        <v>63</v>
      </c>
      <c r="L66" s="5"/>
      <c r="M66" s="5"/>
      <c r="N66" s="5"/>
      <c r="O66" s="5"/>
      <c r="P66" s="5"/>
      <c r="Q66" s="5"/>
      <c r="R66" s="5"/>
      <c r="S66" s="5">
        <v>39</v>
      </c>
      <c r="T66" s="5">
        <v>13</v>
      </c>
      <c r="U66" s="5">
        <v>39</v>
      </c>
      <c r="V66" s="5">
        <v>1</v>
      </c>
      <c r="W66" s="5">
        <v>3</v>
      </c>
      <c r="X66" s="5" t="s">
        <v>528</v>
      </c>
      <c r="Y66" s="5"/>
      <c r="Z66" s="5" t="s">
        <v>529</v>
      </c>
    </row>
    <row r="67" spans="1:26" x14ac:dyDescent="0.35">
      <c r="A67" s="8">
        <v>310</v>
      </c>
      <c r="B67" s="12" t="s">
        <v>530</v>
      </c>
      <c r="C67" s="5" t="s">
        <v>531</v>
      </c>
      <c r="D67" s="8">
        <v>2022</v>
      </c>
      <c r="E67" s="5"/>
      <c r="F67" s="5" t="s">
        <v>444</v>
      </c>
      <c r="G67" s="5" t="s">
        <v>532</v>
      </c>
      <c r="H67" s="5" t="s">
        <v>533</v>
      </c>
      <c r="I67" s="5">
        <v>674</v>
      </c>
      <c r="J67" s="6">
        <v>45469.38380787037</v>
      </c>
      <c r="K67" s="5" t="s">
        <v>63</v>
      </c>
      <c r="L67" s="5"/>
      <c r="M67" s="5"/>
      <c r="N67" s="5"/>
      <c r="O67" s="5"/>
      <c r="P67" s="5"/>
      <c r="Q67" s="5"/>
      <c r="R67" s="5"/>
      <c r="S67" s="5">
        <v>310</v>
      </c>
      <c r="T67" s="5">
        <v>155</v>
      </c>
      <c r="U67" s="5">
        <v>103</v>
      </c>
      <c r="V67" s="5">
        <v>3</v>
      </c>
      <c r="W67" s="5">
        <v>2</v>
      </c>
      <c r="X67" s="5" t="s">
        <v>534</v>
      </c>
      <c r="Y67" s="5" t="s">
        <v>535</v>
      </c>
      <c r="Z67" s="5" t="s">
        <v>536</v>
      </c>
    </row>
    <row r="68" spans="1:26" x14ac:dyDescent="0.35">
      <c r="A68" s="8">
        <v>29</v>
      </c>
      <c r="B68" s="12" t="s">
        <v>537</v>
      </c>
      <c r="C68" s="5" t="s">
        <v>538</v>
      </c>
      <c r="D68" s="8">
        <v>2024</v>
      </c>
      <c r="E68" s="5"/>
      <c r="F68" s="5" t="s">
        <v>444</v>
      </c>
      <c r="G68" s="5" t="s">
        <v>539</v>
      </c>
      <c r="H68" s="5" t="s">
        <v>540</v>
      </c>
      <c r="I68" s="5">
        <v>788</v>
      </c>
      <c r="J68" s="6">
        <v>45469.38380787037</v>
      </c>
      <c r="K68" s="5" t="s">
        <v>63</v>
      </c>
      <c r="L68" s="5"/>
      <c r="M68" s="5"/>
      <c r="N68" s="5"/>
      <c r="O68" s="5"/>
      <c r="P68" s="5"/>
      <c r="Q68" s="5"/>
      <c r="R68" s="5"/>
      <c r="S68" s="5">
        <v>29</v>
      </c>
      <c r="T68" s="5">
        <v>29</v>
      </c>
      <c r="U68" s="5">
        <v>6</v>
      </c>
      <c r="V68" s="5">
        <v>5</v>
      </c>
      <c r="W68" s="5">
        <v>1</v>
      </c>
      <c r="X68" s="5" t="s">
        <v>541</v>
      </c>
      <c r="Y68" s="5"/>
      <c r="Z68" s="5" t="s">
        <v>542</v>
      </c>
    </row>
    <row r="69" spans="1:26" x14ac:dyDescent="0.35">
      <c r="A69" s="8">
        <v>97</v>
      </c>
      <c r="B69" s="12" t="s">
        <v>543</v>
      </c>
      <c r="C69" s="5" t="s">
        <v>544</v>
      </c>
      <c r="D69" s="8">
        <v>2021</v>
      </c>
      <c r="E69" s="5"/>
      <c r="F69" s="5" t="s">
        <v>444</v>
      </c>
      <c r="G69" s="5" t="s">
        <v>545</v>
      </c>
      <c r="H69" s="5" t="s">
        <v>546</v>
      </c>
      <c r="I69" s="5">
        <v>794</v>
      </c>
      <c r="J69" s="6">
        <v>45469.38380787037</v>
      </c>
      <c r="K69" s="5" t="s">
        <v>63</v>
      </c>
      <c r="L69" s="5"/>
      <c r="M69" s="5"/>
      <c r="N69" s="5"/>
      <c r="O69" s="5"/>
      <c r="P69" s="5"/>
      <c r="Q69" s="5"/>
      <c r="R69" s="5"/>
      <c r="S69" s="5">
        <v>97</v>
      </c>
      <c r="T69" s="5">
        <v>32.33</v>
      </c>
      <c r="U69" s="5">
        <v>49</v>
      </c>
      <c r="V69" s="5">
        <v>2</v>
      </c>
      <c r="W69" s="5">
        <v>3</v>
      </c>
      <c r="X69" s="5" t="s">
        <v>547</v>
      </c>
      <c r="Y69" s="5"/>
      <c r="Z69" s="5" t="s">
        <v>548</v>
      </c>
    </row>
    <row r="70" spans="1:26" x14ac:dyDescent="0.35">
      <c r="A70" s="8">
        <v>1171</v>
      </c>
      <c r="B70" s="12" t="s">
        <v>549</v>
      </c>
      <c r="C70" s="5" t="s">
        <v>550</v>
      </c>
      <c r="D70" s="8">
        <v>2024</v>
      </c>
      <c r="E70" s="5"/>
      <c r="F70" s="5" t="s">
        <v>444</v>
      </c>
      <c r="G70" s="5" t="s">
        <v>551</v>
      </c>
      <c r="H70" s="5" t="s">
        <v>552</v>
      </c>
      <c r="I70" s="5">
        <v>799</v>
      </c>
      <c r="J70" s="6">
        <v>45469.38380787037</v>
      </c>
      <c r="K70" s="5" t="s">
        <v>63</v>
      </c>
      <c r="L70" s="5"/>
      <c r="M70" s="5"/>
      <c r="N70" s="5"/>
      <c r="O70" s="5"/>
      <c r="P70" s="5"/>
      <c r="Q70" s="5"/>
      <c r="R70" s="5"/>
      <c r="S70" s="5">
        <v>1171</v>
      </c>
      <c r="T70" s="5">
        <v>1171</v>
      </c>
      <c r="U70" s="5">
        <v>390</v>
      </c>
      <c r="V70" s="5">
        <v>3</v>
      </c>
      <c r="W70" s="5">
        <v>1</v>
      </c>
      <c r="X70" s="5" t="s">
        <v>553</v>
      </c>
      <c r="Y70" s="5" t="s">
        <v>554</v>
      </c>
      <c r="Z70" s="5" t="s">
        <v>555</v>
      </c>
    </row>
    <row r="71" spans="1:26" x14ac:dyDescent="0.35">
      <c r="A71" s="8">
        <v>57</v>
      </c>
      <c r="B71" s="12" t="s">
        <v>556</v>
      </c>
      <c r="C71" s="5" t="s">
        <v>557</v>
      </c>
      <c r="D71" s="8">
        <v>2021</v>
      </c>
      <c r="E71" s="5"/>
      <c r="F71" s="5" t="s">
        <v>444</v>
      </c>
      <c r="G71" s="5" t="s">
        <v>558</v>
      </c>
      <c r="H71" s="5" t="s">
        <v>559</v>
      </c>
      <c r="I71" s="5">
        <v>935</v>
      </c>
      <c r="J71" s="6">
        <v>45469.38380787037</v>
      </c>
      <c r="K71" s="5" t="s">
        <v>63</v>
      </c>
      <c r="L71" s="5"/>
      <c r="M71" s="5"/>
      <c r="N71" s="5"/>
      <c r="O71" s="5"/>
      <c r="P71" s="5"/>
      <c r="Q71" s="5"/>
      <c r="R71" s="5"/>
      <c r="S71" s="5">
        <v>57</v>
      </c>
      <c r="T71" s="5">
        <v>19</v>
      </c>
      <c r="U71" s="5">
        <v>57</v>
      </c>
      <c r="V71" s="5">
        <v>1</v>
      </c>
      <c r="W71" s="5">
        <v>3</v>
      </c>
      <c r="X71" s="5" t="s">
        <v>560</v>
      </c>
      <c r="Y71" s="5" t="s">
        <v>561</v>
      </c>
      <c r="Z71" s="5" t="s">
        <v>562</v>
      </c>
    </row>
    <row r="72" spans="1:26" x14ac:dyDescent="0.35">
      <c r="A72" s="8">
        <v>60</v>
      </c>
      <c r="B72" s="12" t="s">
        <v>43</v>
      </c>
      <c r="C72" s="5" t="s">
        <v>563</v>
      </c>
      <c r="D72" s="8">
        <v>2023</v>
      </c>
      <c r="E72" s="5" t="s">
        <v>564</v>
      </c>
      <c r="F72" s="5" t="s">
        <v>565</v>
      </c>
      <c r="G72" s="5" t="s">
        <v>566</v>
      </c>
      <c r="H72" s="5" t="s">
        <v>567</v>
      </c>
      <c r="I72" s="5">
        <v>50</v>
      </c>
      <c r="J72" s="6">
        <v>45469.38380787037</v>
      </c>
      <c r="K72" s="5"/>
      <c r="L72" s="5"/>
      <c r="M72" s="5"/>
      <c r="N72" s="5"/>
      <c r="O72" s="5"/>
      <c r="P72" s="5"/>
      <c r="Q72" s="5"/>
      <c r="R72" s="5"/>
      <c r="S72" s="5">
        <v>60</v>
      </c>
      <c r="T72" s="5">
        <v>60</v>
      </c>
      <c r="U72" s="5">
        <v>60</v>
      </c>
      <c r="V72" s="5">
        <v>1</v>
      </c>
      <c r="W72" s="5">
        <v>1</v>
      </c>
      <c r="X72" s="5" t="s">
        <v>568</v>
      </c>
      <c r="Y72" s="5" t="s">
        <v>569</v>
      </c>
      <c r="Z72" s="5" t="s">
        <v>570</v>
      </c>
    </row>
    <row r="73" spans="1:26" x14ac:dyDescent="0.35">
      <c r="A73" s="8">
        <v>57</v>
      </c>
      <c r="B73" s="12" t="s">
        <v>571</v>
      </c>
      <c r="C73" s="5" t="s">
        <v>572</v>
      </c>
      <c r="D73" s="8">
        <v>2021</v>
      </c>
      <c r="E73" s="5" t="s">
        <v>573</v>
      </c>
      <c r="F73" s="5" t="s">
        <v>574</v>
      </c>
      <c r="G73" s="5" t="s">
        <v>575</v>
      </c>
      <c r="H73" s="5" t="s">
        <v>576</v>
      </c>
      <c r="I73" s="5">
        <v>254</v>
      </c>
      <c r="J73" s="6">
        <v>45469.38380787037</v>
      </c>
      <c r="K73" s="5"/>
      <c r="L73" s="5"/>
      <c r="M73" s="5"/>
      <c r="N73" s="5"/>
      <c r="O73" s="5"/>
      <c r="P73" s="5"/>
      <c r="Q73" s="5"/>
      <c r="R73" s="5"/>
      <c r="S73" s="5">
        <v>57</v>
      </c>
      <c r="T73" s="5">
        <v>19</v>
      </c>
      <c r="U73" s="5">
        <v>29</v>
      </c>
      <c r="V73" s="5">
        <v>2</v>
      </c>
      <c r="W73" s="5">
        <v>3</v>
      </c>
      <c r="X73" s="5" t="s">
        <v>577</v>
      </c>
      <c r="Y73" s="5" t="s">
        <v>578</v>
      </c>
      <c r="Z73" s="5" t="s">
        <v>579</v>
      </c>
    </row>
    <row r="74" spans="1:26" x14ac:dyDescent="0.35">
      <c r="A74" s="8">
        <v>57</v>
      </c>
      <c r="B74" s="12" t="s">
        <v>580</v>
      </c>
      <c r="C74" s="5" t="s">
        <v>581</v>
      </c>
      <c r="D74" s="8">
        <v>2022</v>
      </c>
      <c r="E74" s="5" t="s">
        <v>582</v>
      </c>
      <c r="F74" s="5" t="s">
        <v>574</v>
      </c>
      <c r="G74" s="5" t="s">
        <v>583</v>
      </c>
      <c r="H74" s="5" t="s">
        <v>584</v>
      </c>
      <c r="I74" s="5">
        <v>269</v>
      </c>
      <c r="J74" s="6">
        <v>45469.38380787037</v>
      </c>
      <c r="K74" s="5"/>
      <c r="L74" s="5"/>
      <c r="M74" s="5"/>
      <c r="N74" s="5"/>
      <c r="O74" s="5"/>
      <c r="P74" s="5"/>
      <c r="Q74" s="5"/>
      <c r="R74" s="5"/>
      <c r="S74" s="5">
        <v>57</v>
      </c>
      <c r="T74" s="5">
        <v>28.5</v>
      </c>
      <c r="U74" s="5">
        <v>14</v>
      </c>
      <c r="V74" s="5">
        <v>4</v>
      </c>
      <c r="W74" s="5">
        <v>2</v>
      </c>
      <c r="X74" s="5" t="s">
        <v>585</v>
      </c>
      <c r="Y74" s="5" t="s">
        <v>586</v>
      </c>
      <c r="Z74" s="5" t="s">
        <v>587</v>
      </c>
    </row>
    <row r="75" spans="1:26" x14ac:dyDescent="0.35">
      <c r="A75" s="8">
        <v>109</v>
      </c>
      <c r="B75" s="12" t="s">
        <v>588</v>
      </c>
      <c r="C75" s="5" t="s">
        <v>589</v>
      </c>
      <c r="D75" s="8">
        <v>2021</v>
      </c>
      <c r="E75" s="5" t="s">
        <v>590</v>
      </c>
      <c r="F75" s="5" t="s">
        <v>574</v>
      </c>
      <c r="G75" s="5" t="s">
        <v>591</v>
      </c>
      <c r="H75" s="5" t="s">
        <v>592</v>
      </c>
      <c r="I75" s="5">
        <v>680</v>
      </c>
      <c r="J75" s="6">
        <v>45469.38380787037</v>
      </c>
      <c r="K75" s="5"/>
      <c r="L75" s="5"/>
      <c r="M75" s="5"/>
      <c r="N75" s="5"/>
      <c r="O75" s="5"/>
      <c r="P75" s="5"/>
      <c r="Q75" s="5"/>
      <c r="R75" s="5"/>
      <c r="S75" s="5">
        <v>109</v>
      </c>
      <c r="T75" s="5">
        <v>36.33</v>
      </c>
      <c r="U75" s="5">
        <v>55</v>
      </c>
      <c r="V75" s="5">
        <v>2</v>
      </c>
      <c r="W75" s="5">
        <v>3</v>
      </c>
      <c r="X75" s="5" t="s">
        <v>593</v>
      </c>
      <c r="Y75" s="5" t="s">
        <v>594</v>
      </c>
      <c r="Z75" s="5" t="s">
        <v>595</v>
      </c>
    </row>
    <row r="76" spans="1:26" x14ac:dyDescent="0.35">
      <c r="A76" s="8">
        <v>94</v>
      </c>
      <c r="B76" s="12" t="s">
        <v>596</v>
      </c>
      <c r="C76" s="5" t="s">
        <v>597</v>
      </c>
      <c r="D76" s="8">
        <v>2023</v>
      </c>
      <c r="E76" s="5" t="s">
        <v>590</v>
      </c>
      <c r="F76" s="5" t="s">
        <v>574</v>
      </c>
      <c r="G76" s="5" t="s">
        <v>598</v>
      </c>
      <c r="H76" s="5" t="s">
        <v>599</v>
      </c>
      <c r="I76" s="5">
        <v>863</v>
      </c>
      <c r="J76" s="6">
        <v>45469.38380787037</v>
      </c>
      <c r="K76" s="5"/>
      <c r="L76" s="5"/>
      <c r="M76" s="5"/>
      <c r="N76" s="5"/>
      <c r="O76" s="5"/>
      <c r="P76" s="5"/>
      <c r="Q76" s="5"/>
      <c r="R76" s="5"/>
      <c r="S76" s="5">
        <v>94</v>
      </c>
      <c r="T76" s="5">
        <v>94</v>
      </c>
      <c r="U76" s="5">
        <v>47</v>
      </c>
      <c r="V76" s="5">
        <v>2</v>
      </c>
      <c r="W76" s="5">
        <v>1</v>
      </c>
      <c r="X76" s="5" t="s">
        <v>600</v>
      </c>
      <c r="Y76" s="5" t="s">
        <v>601</v>
      </c>
      <c r="Z76" s="5" t="s">
        <v>602</v>
      </c>
    </row>
    <row r="77" spans="1:26" x14ac:dyDescent="0.35">
      <c r="A77" s="8">
        <v>230</v>
      </c>
      <c r="B77" s="12" t="s">
        <v>603</v>
      </c>
      <c r="C77" s="5" t="s">
        <v>604</v>
      </c>
      <c r="D77" s="8">
        <v>2021</v>
      </c>
      <c r="E77" s="5" t="s">
        <v>605</v>
      </c>
      <c r="F77" s="5" t="s">
        <v>606</v>
      </c>
      <c r="G77" s="5" t="s">
        <v>607</v>
      </c>
      <c r="H77" s="5" t="s">
        <v>608</v>
      </c>
      <c r="I77" s="5">
        <v>409</v>
      </c>
      <c r="J77" s="6">
        <v>45469.38380787037</v>
      </c>
      <c r="K77" s="5" t="s">
        <v>609</v>
      </c>
      <c r="L77" s="5"/>
      <c r="M77" s="5"/>
      <c r="N77" s="5"/>
      <c r="O77" s="5"/>
      <c r="P77" s="5"/>
      <c r="Q77" s="5"/>
      <c r="R77" s="5"/>
      <c r="S77" s="5">
        <v>230</v>
      </c>
      <c r="T77" s="5">
        <v>76.67</v>
      </c>
      <c r="U77" s="5">
        <v>58</v>
      </c>
      <c r="V77" s="5">
        <v>4</v>
      </c>
      <c r="W77" s="5">
        <v>3</v>
      </c>
      <c r="X77" s="5" t="s">
        <v>610</v>
      </c>
      <c r="Y77" s="5" t="s">
        <v>607</v>
      </c>
      <c r="Z77" s="5" t="s">
        <v>611</v>
      </c>
    </row>
    <row r="78" spans="1:26" x14ac:dyDescent="0.35">
      <c r="A78" s="8">
        <v>57</v>
      </c>
      <c r="B78" s="12" t="s">
        <v>612</v>
      </c>
      <c r="C78" s="5" t="s">
        <v>613</v>
      </c>
      <c r="D78" s="8">
        <v>2021</v>
      </c>
      <c r="E78" s="5" t="s">
        <v>614</v>
      </c>
      <c r="F78" s="5" t="s">
        <v>615</v>
      </c>
      <c r="G78" s="5" t="s">
        <v>616</v>
      </c>
      <c r="H78" s="5" t="s">
        <v>617</v>
      </c>
      <c r="I78" s="5">
        <v>84</v>
      </c>
      <c r="J78" s="6">
        <v>45469.38380787037</v>
      </c>
      <c r="K78" s="5"/>
      <c r="L78" s="5"/>
      <c r="M78" s="5"/>
      <c r="N78" s="5"/>
      <c r="O78" s="5"/>
      <c r="P78" s="5"/>
      <c r="Q78" s="5"/>
      <c r="R78" s="5"/>
      <c r="S78" s="5">
        <v>57</v>
      </c>
      <c r="T78" s="5">
        <v>19</v>
      </c>
      <c r="U78" s="5">
        <v>14</v>
      </c>
      <c r="V78" s="5">
        <v>4</v>
      </c>
      <c r="W78" s="5">
        <v>3</v>
      </c>
      <c r="X78" s="5" t="s">
        <v>618</v>
      </c>
      <c r="Y78" s="5"/>
      <c r="Z78" s="5" t="s">
        <v>619</v>
      </c>
    </row>
    <row r="79" spans="1:26" x14ac:dyDescent="0.35">
      <c r="A79" s="8">
        <v>35</v>
      </c>
      <c r="B79" s="12" t="s">
        <v>620</v>
      </c>
      <c r="C79" s="5" t="s">
        <v>621</v>
      </c>
      <c r="D79" s="8">
        <v>2021</v>
      </c>
      <c r="E79" s="5" t="s">
        <v>622</v>
      </c>
      <c r="F79" s="5" t="s">
        <v>615</v>
      </c>
      <c r="G79" s="5" t="s">
        <v>623</v>
      </c>
      <c r="H79" s="5" t="s">
        <v>624</v>
      </c>
      <c r="I79" s="5">
        <v>93</v>
      </c>
      <c r="J79" s="6">
        <v>45469.38380787037</v>
      </c>
      <c r="K79" s="5"/>
      <c r="L79" s="5" t="s">
        <v>625</v>
      </c>
      <c r="M79" s="5"/>
      <c r="N79" s="5"/>
      <c r="O79" s="5"/>
      <c r="P79" s="5"/>
      <c r="Q79" s="5"/>
      <c r="R79" s="5"/>
      <c r="S79" s="5">
        <v>35</v>
      </c>
      <c r="T79" s="5">
        <v>11.67</v>
      </c>
      <c r="U79" s="5">
        <v>9</v>
      </c>
      <c r="V79" s="5">
        <v>4</v>
      </c>
      <c r="W79" s="5">
        <v>3</v>
      </c>
      <c r="X79" s="5" t="s">
        <v>626</v>
      </c>
      <c r="Y79" s="5" t="s">
        <v>627</v>
      </c>
      <c r="Z79" s="5" t="s">
        <v>628</v>
      </c>
    </row>
    <row r="80" spans="1:26" x14ac:dyDescent="0.35">
      <c r="A80" s="8">
        <v>93</v>
      </c>
      <c r="B80" s="12" t="s">
        <v>629</v>
      </c>
      <c r="C80" s="5" t="s">
        <v>630</v>
      </c>
      <c r="D80" s="8">
        <v>2021</v>
      </c>
      <c r="E80" s="5" t="s">
        <v>631</v>
      </c>
      <c r="F80" s="5" t="s">
        <v>615</v>
      </c>
      <c r="G80" s="5" t="s">
        <v>632</v>
      </c>
      <c r="H80" s="5" t="s">
        <v>633</v>
      </c>
      <c r="I80" s="5">
        <v>137</v>
      </c>
      <c r="J80" s="6">
        <v>45469.38380787037</v>
      </c>
      <c r="K80" s="5"/>
      <c r="L80" s="5"/>
      <c r="M80" s="5"/>
      <c r="N80" s="5"/>
      <c r="O80" s="5"/>
      <c r="P80" s="5"/>
      <c r="Q80" s="5"/>
      <c r="R80" s="5"/>
      <c r="S80" s="5">
        <v>93</v>
      </c>
      <c r="T80" s="5">
        <v>31</v>
      </c>
      <c r="U80" s="5">
        <v>31</v>
      </c>
      <c r="V80" s="5">
        <v>3</v>
      </c>
      <c r="W80" s="5">
        <v>3</v>
      </c>
      <c r="X80" s="5" t="s">
        <v>634</v>
      </c>
      <c r="Y80" s="5"/>
      <c r="Z80" s="5" t="s">
        <v>635</v>
      </c>
    </row>
    <row r="81" spans="1:26" x14ac:dyDescent="0.35">
      <c r="A81" s="8">
        <v>83</v>
      </c>
      <c r="B81" s="12" t="s">
        <v>636</v>
      </c>
      <c r="C81" s="5" t="s">
        <v>637</v>
      </c>
      <c r="D81" s="8">
        <v>2021</v>
      </c>
      <c r="E81" s="5" t="s">
        <v>638</v>
      </c>
      <c r="F81" s="5" t="s">
        <v>615</v>
      </c>
      <c r="G81" s="5" t="s">
        <v>639</v>
      </c>
      <c r="H81" s="5" t="s">
        <v>640</v>
      </c>
      <c r="I81" s="5">
        <v>187</v>
      </c>
      <c r="J81" s="6">
        <v>45469.38380787037</v>
      </c>
      <c r="K81" s="5"/>
      <c r="L81" s="5"/>
      <c r="M81" s="5"/>
      <c r="N81" s="5"/>
      <c r="O81" s="5"/>
      <c r="P81" s="5"/>
      <c r="Q81" s="5"/>
      <c r="R81" s="5"/>
      <c r="S81" s="5">
        <v>83</v>
      </c>
      <c r="T81" s="5">
        <v>27.67</v>
      </c>
      <c r="U81" s="5">
        <v>42</v>
      </c>
      <c r="V81" s="5">
        <v>2</v>
      </c>
      <c r="W81" s="5">
        <v>3</v>
      </c>
      <c r="X81" s="5" t="s">
        <v>641</v>
      </c>
      <c r="Y81" s="5"/>
      <c r="Z81" s="5" t="s">
        <v>642</v>
      </c>
    </row>
    <row r="82" spans="1:26" x14ac:dyDescent="0.35">
      <c r="A82" s="8">
        <v>99</v>
      </c>
      <c r="B82" s="12" t="s">
        <v>643</v>
      </c>
      <c r="C82" s="5" t="s">
        <v>644</v>
      </c>
      <c r="D82" s="8">
        <v>2021</v>
      </c>
      <c r="E82" s="5" t="s">
        <v>645</v>
      </c>
      <c r="F82" s="5" t="s">
        <v>615</v>
      </c>
      <c r="G82" s="5" t="s">
        <v>646</v>
      </c>
      <c r="H82" s="5" t="s">
        <v>647</v>
      </c>
      <c r="I82" s="5">
        <v>210</v>
      </c>
      <c r="J82" s="6">
        <v>45469.38380787037</v>
      </c>
      <c r="K82" s="5"/>
      <c r="L82" s="5"/>
      <c r="M82" s="5"/>
      <c r="N82" s="5"/>
      <c r="O82" s="5"/>
      <c r="P82" s="5"/>
      <c r="Q82" s="5"/>
      <c r="R82" s="5"/>
      <c r="S82" s="5">
        <v>99</v>
      </c>
      <c r="T82" s="5">
        <v>33</v>
      </c>
      <c r="U82" s="5">
        <v>33</v>
      </c>
      <c r="V82" s="5">
        <v>3</v>
      </c>
      <c r="W82" s="5">
        <v>3</v>
      </c>
      <c r="X82" s="5" t="s">
        <v>648</v>
      </c>
      <c r="Y82" s="5"/>
      <c r="Z82" s="5" t="s">
        <v>649</v>
      </c>
    </row>
    <row r="83" spans="1:26" x14ac:dyDescent="0.35">
      <c r="A83" s="8">
        <v>51</v>
      </c>
      <c r="B83" s="12" t="s">
        <v>650</v>
      </c>
      <c r="C83" s="5" t="s">
        <v>651</v>
      </c>
      <c r="D83" s="8">
        <v>2021</v>
      </c>
      <c r="E83" s="5" t="s">
        <v>638</v>
      </c>
      <c r="F83" s="5" t="s">
        <v>615</v>
      </c>
      <c r="G83" s="5" t="s">
        <v>652</v>
      </c>
      <c r="H83" s="5" t="s">
        <v>653</v>
      </c>
      <c r="I83" s="5">
        <v>228</v>
      </c>
      <c r="J83" s="6">
        <v>45469.38380787037</v>
      </c>
      <c r="K83" s="5"/>
      <c r="L83" s="5"/>
      <c r="M83" s="5"/>
      <c r="N83" s="5"/>
      <c r="O83" s="5"/>
      <c r="P83" s="5"/>
      <c r="Q83" s="5"/>
      <c r="R83" s="5"/>
      <c r="S83" s="5">
        <v>51</v>
      </c>
      <c r="T83" s="5">
        <v>17</v>
      </c>
      <c r="U83" s="5">
        <v>51</v>
      </c>
      <c r="V83" s="5">
        <v>1</v>
      </c>
      <c r="W83" s="5">
        <v>3</v>
      </c>
      <c r="X83" s="5" t="s">
        <v>654</v>
      </c>
      <c r="Y83" s="5"/>
      <c r="Z83" s="5" t="s">
        <v>655</v>
      </c>
    </row>
    <row r="84" spans="1:26" x14ac:dyDescent="0.35">
      <c r="A84" s="8">
        <v>44</v>
      </c>
      <c r="B84" s="12" t="s">
        <v>656</v>
      </c>
      <c r="C84" s="5" t="s">
        <v>657</v>
      </c>
      <c r="D84" s="8">
        <v>2022</v>
      </c>
      <c r="E84" s="5" t="s">
        <v>658</v>
      </c>
      <c r="F84" s="5" t="s">
        <v>615</v>
      </c>
      <c r="G84" s="5" t="s">
        <v>659</v>
      </c>
      <c r="H84" s="5" t="s">
        <v>660</v>
      </c>
      <c r="I84" s="5">
        <v>246</v>
      </c>
      <c r="J84" s="6">
        <v>45469.38380787037</v>
      </c>
      <c r="K84" s="5"/>
      <c r="L84" s="5"/>
      <c r="M84" s="5"/>
      <c r="N84" s="5"/>
      <c r="O84" s="5"/>
      <c r="P84" s="5"/>
      <c r="Q84" s="5"/>
      <c r="R84" s="5"/>
      <c r="S84" s="5">
        <v>44</v>
      </c>
      <c r="T84" s="5">
        <v>22</v>
      </c>
      <c r="U84" s="5">
        <v>9</v>
      </c>
      <c r="V84" s="5">
        <v>5</v>
      </c>
      <c r="W84" s="5">
        <v>2</v>
      </c>
      <c r="X84" s="5" t="s">
        <v>661</v>
      </c>
      <c r="Y84" s="5" t="s">
        <v>662</v>
      </c>
      <c r="Z84" s="5" t="s">
        <v>663</v>
      </c>
    </row>
    <row r="85" spans="1:26" x14ac:dyDescent="0.35">
      <c r="A85" s="8">
        <v>58</v>
      </c>
      <c r="B85" s="12" t="s">
        <v>664</v>
      </c>
      <c r="C85" s="5" t="s">
        <v>665</v>
      </c>
      <c r="D85" s="8">
        <v>2022</v>
      </c>
      <c r="E85" s="5" t="s">
        <v>666</v>
      </c>
      <c r="F85" s="5" t="s">
        <v>615</v>
      </c>
      <c r="G85" s="5" t="s">
        <v>667</v>
      </c>
      <c r="H85" s="5" t="s">
        <v>668</v>
      </c>
      <c r="I85" s="5">
        <v>247</v>
      </c>
      <c r="J85" s="6">
        <v>45469.38380787037</v>
      </c>
      <c r="K85" s="5"/>
      <c r="L85" s="5"/>
      <c r="M85" s="5"/>
      <c r="N85" s="5"/>
      <c r="O85" s="5"/>
      <c r="P85" s="5"/>
      <c r="Q85" s="5"/>
      <c r="R85" s="5"/>
      <c r="S85" s="5">
        <v>58</v>
      </c>
      <c r="T85" s="5">
        <v>29</v>
      </c>
      <c r="U85" s="5">
        <v>29</v>
      </c>
      <c r="V85" s="5">
        <v>2</v>
      </c>
      <c r="W85" s="5">
        <v>2</v>
      </c>
      <c r="X85" s="5" t="s">
        <v>669</v>
      </c>
      <c r="Y85" s="5" t="s">
        <v>670</v>
      </c>
      <c r="Z85" s="5" t="s">
        <v>671</v>
      </c>
    </row>
    <row r="86" spans="1:26" x14ac:dyDescent="0.35">
      <c r="A86" s="8">
        <v>136</v>
      </c>
      <c r="B86" s="12" t="s">
        <v>672</v>
      </c>
      <c r="C86" s="5" t="s">
        <v>673</v>
      </c>
      <c r="D86" s="8">
        <v>2023</v>
      </c>
      <c r="E86" s="5" t="s">
        <v>674</v>
      </c>
      <c r="F86" s="5" t="s">
        <v>615</v>
      </c>
      <c r="G86" s="5" t="s">
        <v>675</v>
      </c>
      <c r="H86" s="5" t="s">
        <v>676</v>
      </c>
      <c r="I86" s="5">
        <v>272</v>
      </c>
      <c r="J86" s="6">
        <v>45469.38380787037</v>
      </c>
      <c r="K86" s="5"/>
      <c r="L86" s="5"/>
      <c r="M86" s="5"/>
      <c r="N86" s="5"/>
      <c r="O86" s="5"/>
      <c r="P86" s="5"/>
      <c r="Q86" s="5"/>
      <c r="R86" s="5"/>
      <c r="S86" s="5">
        <v>136</v>
      </c>
      <c r="T86" s="5">
        <v>136</v>
      </c>
      <c r="U86" s="5">
        <v>27</v>
      </c>
      <c r="V86" s="5">
        <v>5</v>
      </c>
      <c r="W86" s="5">
        <v>1</v>
      </c>
      <c r="X86" s="5" t="s">
        <v>677</v>
      </c>
      <c r="Y86" s="5" t="s">
        <v>678</v>
      </c>
      <c r="Z86" s="5" t="s">
        <v>679</v>
      </c>
    </row>
    <row r="87" spans="1:26" x14ac:dyDescent="0.35">
      <c r="A87" s="8">
        <v>67</v>
      </c>
      <c r="B87" s="12" t="s">
        <v>680</v>
      </c>
      <c r="C87" s="5" t="s">
        <v>681</v>
      </c>
      <c r="D87" s="8">
        <v>2021</v>
      </c>
      <c r="E87" s="5" t="s">
        <v>682</v>
      </c>
      <c r="F87" s="5" t="s">
        <v>615</v>
      </c>
      <c r="G87" s="5" t="s">
        <v>683</v>
      </c>
      <c r="H87" s="5" t="s">
        <v>684</v>
      </c>
      <c r="I87" s="5">
        <v>300</v>
      </c>
      <c r="J87" s="6">
        <v>45469.38380787037</v>
      </c>
      <c r="K87" s="5"/>
      <c r="L87" s="5"/>
      <c r="M87" s="5"/>
      <c r="N87" s="5"/>
      <c r="O87" s="5"/>
      <c r="P87" s="5"/>
      <c r="Q87" s="5"/>
      <c r="R87" s="5"/>
      <c r="S87" s="5">
        <v>67</v>
      </c>
      <c r="T87" s="5">
        <v>22.33</v>
      </c>
      <c r="U87" s="5">
        <v>17</v>
      </c>
      <c r="V87" s="5">
        <v>4</v>
      </c>
      <c r="W87" s="5">
        <v>3</v>
      </c>
      <c r="X87" s="5" t="s">
        <v>685</v>
      </c>
      <c r="Y87" s="5"/>
      <c r="Z87" s="5" t="s">
        <v>686</v>
      </c>
    </row>
    <row r="88" spans="1:26" x14ac:dyDescent="0.35">
      <c r="A88" s="8">
        <v>108</v>
      </c>
      <c r="B88" s="12" t="s">
        <v>687</v>
      </c>
      <c r="C88" s="5" t="s">
        <v>688</v>
      </c>
      <c r="D88" s="8">
        <v>2021</v>
      </c>
      <c r="E88" s="5" t="s">
        <v>689</v>
      </c>
      <c r="F88" s="5" t="s">
        <v>615</v>
      </c>
      <c r="G88" s="5" t="s">
        <v>690</v>
      </c>
      <c r="H88" s="5" t="s">
        <v>691</v>
      </c>
      <c r="I88" s="5">
        <v>338</v>
      </c>
      <c r="J88" s="6">
        <v>45469.38380787037</v>
      </c>
      <c r="K88" s="5"/>
      <c r="L88" s="5"/>
      <c r="M88" s="5"/>
      <c r="N88" s="5"/>
      <c r="O88" s="5"/>
      <c r="P88" s="5"/>
      <c r="Q88" s="5"/>
      <c r="R88" s="5"/>
      <c r="S88" s="5">
        <v>108</v>
      </c>
      <c r="T88" s="5">
        <v>36</v>
      </c>
      <c r="U88" s="5">
        <v>36</v>
      </c>
      <c r="V88" s="5">
        <v>3</v>
      </c>
      <c r="W88" s="5">
        <v>3</v>
      </c>
      <c r="X88" s="5" t="s">
        <v>692</v>
      </c>
      <c r="Y88" s="5"/>
      <c r="Z88" s="5" t="s">
        <v>693</v>
      </c>
    </row>
    <row r="89" spans="1:26" x14ac:dyDescent="0.35">
      <c r="A89" s="8">
        <v>32</v>
      </c>
      <c r="B89" s="12" t="s">
        <v>694</v>
      </c>
      <c r="C89" s="5" t="s">
        <v>695</v>
      </c>
      <c r="D89" s="8">
        <v>2021</v>
      </c>
      <c r="E89" s="5" t="s">
        <v>696</v>
      </c>
      <c r="F89" s="5" t="s">
        <v>615</v>
      </c>
      <c r="G89" s="5" t="s">
        <v>697</v>
      </c>
      <c r="H89" s="5" t="s">
        <v>698</v>
      </c>
      <c r="I89" s="5">
        <v>709</v>
      </c>
      <c r="J89" s="6">
        <v>45469.38380787037</v>
      </c>
      <c r="K89" s="5"/>
      <c r="L89" s="5"/>
      <c r="M89" s="5"/>
      <c r="N89" s="5"/>
      <c r="O89" s="5"/>
      <c r="P89" s="5"/>
      <c r="Q89" s="5"/>
      <c r="R89" s="5"/>
      <c r="S89" s="5">
        <v>32</v>
      </c>
      <c r="T89" s="5">
        <v>10.67</v>
      </c>
      <c r="U89" s="5">
        <v>32</v>
      </c>
      <c r="V89" s="5">
        <v>1</v>
      </c>
      <c r="W89" s="5">
        <v>3</v>
      </c>
      <c r="X89" s="5" t="s">
        <v>699</v>
      </c>
      <c r="Y89" s="5"/>
      <c r="Z89" s="5" t="s">
        <v>700</v>
      </c>
    </row>
    <row r="90" spans="1:26" x14ac:dyDescent="0.35">
      <c r="A90" s="8">
        <v>137</v>
      </c>
      <c r="B90" s="12" t="s">
        <v>701</v>
      </c>
      <c r="C90" s="5" t="s">
        <v>702</v>
      </c>
      <c r="D90" s="8">
        <v>2021</v>
      </c>
      <c r="E90" s="5" t="s">
        <v>631</v>
      </c>
      <c r="F90" s="5" t="s">
        <v>615</v>
      </c>
      <c r="G90" s="5" t="s">
        <v>703</v>
      </c>
      <c r="H90" s="5" t="s">
        <v>704</v>
      </c>
      <c r="I90" s="5">
        <v>749</v>
      </c>
      <c r="J90" s="6">
        <v>45469.38380787037</v>
      </c>
      <c r="K90" s="5"/>
      <c r="L90" s="5"/>
      <c r="M90" s="5"/>
      <c r="N90" s="5"/>
      <c r="O90" s="5"/>
      <c r="P90" s="5"/>
      <c r="Q90" s="5"/>
      <c r="R90" s="5"/>
      <c r="S90" s="5">
        <v>137</v>
      </c>
      <c r="T90" s="5">
        <v>45.67</v>
      </c>
      <c r="U90" s="5">
        <v>69</v>
      </c>
      <c r="V90" s="5">
        <v>2</v>
      </c>
      <c r="W90" s="5">
        <v>3</v>
      </c>
      <c r="X90" s="5" t="s">
        <v>705</v>
      </c>
      <c r="Y90" s="5"/>
      <c r="Z90" s="5" t="s">
        <v>706</v>
      </c>
    </row>
    <row r="91" spans="1:26" x14ac:dyDescent="0.35">
      <c r="A91" s="8">
        <v>77</v>
      </c>
      <c r="B91" s="12" t="s">
        <v>707</v>
      </c>
      <c r="C91" s="5" t="s">
        <v>708</v>
      </c>
      <c r="D91" s="8">
        <v>2021</v>
      </c>
      <c r="E91" s="5" t="s">
        <v>709</v>
      </c>
      <c r="F91" s="5" t="s">
        <v>615</v>
      </c>
      <c r="G91" s="5" t="s">
        <v>710</v>
      </c>
      <c r="H91" s="5" t="s">
        <v>711</v>
      </c>
      <c r="I91" s="5">
        <v>868</v>
      </c>
      <c r="J91" s="6">
        <v>45469.38380787037</v>
      </c>
      <c r="K91" s="5"/>
      <c r="L91" s="5"/>
      <c r="M91" s="5"/>
      <c r="N91" s="5"/>
      <c r="O91" s="5"/>
      <c r="P91" s="5"/>
      <c r="Q91" s="5"/>
      <c r="R91" s="5"/>
      <c r="S91" s="5">
        <v>77</v>
      </c>
      <c r="T91" s="5">
        <v>25.67</v>
      </c>
      <c r="U91" s="5">
        <v>39</v>
      </c>
      <c r="V91" s="5">
        <v>2</v>
      </c>
      <c r="W91" s="5">
        <v>3</v>
      </c>
      <c r="X91" s="5" t="s">
        <v>712</v>
      </c>
      <c r="Y91" s="5"/>
      <c r="Z91" s="5" t="s">
        <v>713</v>
      </c>
    </row>
    <row r="92" spans="1:26" x14ac:dyDescent="0.35">
      <c r="A92" s="8">
        <v>36</v>
      </c>
      <c r="B92" s="12" t="s">
        <v>714</v>
      </c>
      <c r="C92" s="5" t="s">
        <v>715</v>
      </c>
      <c r="D92" s="8">
        <v>2022</v>
      </c>
      <c r="E92" s="5" t="s">
        <v>716</v>
      </c>
      <c r="F92" s="5" t="s">
        <v>615</v>
      </c>
      <c r="G92" s="5" t="s">
        <v>717</v>
      </c>
      <c r="H92" s="5" t="s">
        <v>718</v>
      </c>
      <c r="I92" s="5">
        <v>878</v>
      </c>
      <c r="J92" s="6">
        <v>45469.38380787037</v>
      </c>
      <c r="K92" s="5"/>
      <c r="L92" s="5"/>
      <c r="M92" s="5"/>
      <c r="N92" s="5"/>
      <c r="O92" s="5"/>
      <c r="P92" s="5"/>
      <c r="Q92" s="5"/>
      <c r="R92" s="5"/>
      <c r="S92" s="5">
        <v>36</v>
      </c>
      <c r="T92" s="5">
        <v>18</v>
      </c>
      <c r="U92" s="5">
        <v>7</v>
      </c>
      <c r="V92" s="5">
        <v>5</v>
      </c>
      <c r="W92" s="5">
        <v>2</v>
      </c>
      <c r="X92" s="5" t="s">
        <v>719</v>
      </c>
      <c r="Y92" s="5" t="s">
        <v>720</v>
      </c>
      <c r="Z92" s="5" t="s">
        <v>721</v>
      </c>
    </row>
    <row r="93" spans="1:26" x14ac:dyDescent="0.35">
      <c r="A93" s="8">
        <v>45</v>
      </c>
      <c r="B93" s="12" t="s">
        <v>722</v>
      </c>
      <c r="C93" s="5" t="s">
        <v>723</v>
      </c>
      <c r="D93" s="8">
        <v>2021</v>
      </c>
      <c r="E93" s="5" t="s">
        <v>689</v>
      </c>
      <c r="F93" s="5" t="s">
        <v>615</v>
      </c>
      <c r="G93" s="5" t="s">
        <v>724</v>
      </c>
      <c r="H93" s="5" t="s">
        <v>725</v>
      </c>
      <c r="I93" s="5">
        <v>888</v>
      </c>
      <c r="J93" s="6">
        <v>45469.38380787037</v>
      </c>
      <c r="K93" s="5"/>
      <c r="L93" s="5"/>
      <c r="M93" s="5"/>
      <c r="N93" s="5"/>
      <c r="O93" s="5"/>
      <c r="P93" s="5"/>
      <c r="Q93" s="5"/>
      <c r="R93" s="5"/>
      <c r="S93" s="5">
        <v>45</v>
      </c>
      <c r="T93" s="5">
        <v>15</v>
      </c>
      <c r="U93" s="5">
        <v>15</v>
      </c>
      <c r="V93" s="5">
        <v>3</v>
      </c>
      <c r="W93" s="5">
        <v>3</v>
      </c>
      <c r="X93" s="5" t="s">
        <v>726</v>
      </c>
      <c r="Y93" s="5"/>
      <c r="Z93" s="5" t="s">
        <v>727</v>
      </c>
    </row>
    <row r="94" spans="1:26" x14ac:dyDescent="0.35">
      <c r="A94" s="8">
        <v>59</v>
      </c>
      <c r="B94" s="12" t="s">
        <v>728</v>
      </c>
      <c r="C94" s="5" t="s">
        <v>729</v>
      </c>
      <c r="D94" s="8">
        <v>2021</v>
      </c>
      <c r="E94" s="5" t="s">
        <v>730</v>
      </c>
      <c r="F94" s="5" t="s">
        <v>615</v>
      </c>
      <c r="G94" s="5" t="s">
        <v>731</v>
      </c>
      <c r="H94" s="5" t="s">
        <v>732</v>
      </c>
      <c r="I94" s="5">
        <v>895</v>
      </c>
      <c r="J94" s="6">
        <v>45469.38380787037</v>
      </c>
      <c r="K94" s="5"/>
      <c r="L94" s="5"/>
      <c r="M94" s="5"/>
      <c r="N94" s="5"/>
      <c r="O94" s="5"/>
      <c r="P94" s="5"/>
      <c r="Q94" s="5"/>
      <c r="R94" s="5"/>
      <c r="S94" s="5">
        <v>59</v>
      </c>
      <c r="T94" s="5">
        <v>19.670000000000002</v>
      </c>
      <c r="U94" s="5">
        <v>20</v>
      </c>
      <c r="V94" s="5">
        <v>3</v>
      </c>
      <c r="W94" s="5">
        <v>3</v>
      </c>
      <c r="X94" s="5" t="s">
        <v>733</v>
      </c>
      <c r="Y94" s="5"/>
      <c r="Z94" s="5" t="s">
        <v>734</v>
      </c>
    </row>
    <row r="95" spans="1:26" x14ac:dyDescent="0.35">
      <c r="A95" s="8">
        <v>46</v>
      </c>
      <c r="B95" s="12" t="s">
        <v>735</v>
      </c>
      <c r="C95" s="5" t="s">
        <v>736</v>
      </c>
      <c r="D95" s="8">
        <v>2021</v>
      </c>
      <c r="E95" s="5" t="s">
        <v>689</v>
      </c>
      <c r="F95" s="5" t="s">
        <v>615</v>
      </c>
      <c r="G95" s="5" t="s">
        <v>737</v>
      </c>
      <c r="H95" s="5" t="s">
        <v>738</v>
      </c>
      <c r="I95" s="5">
        <v>927</v>
      </c>
      <c r="J95" s="6">
        <v>45469.38380787037</v>
      </c>
      <c r="K95" s="5"/>
      <c r="L95" s="5"/>
      <c r="M95" s="5"/>
      <c r="N95" s="5"/>
      <c r="O95" s="5"/>
      <c r="P95" s="5"/>
      <c r="Q95" s="5"/>
      <c r="R95" s="5"/>
      <c r="S95" s="5">
        <v>46</v>
      </c>
      <c r="T95" s="5">
        <v>15.33</v>
      </c>
      <c r="U95" s="5">
        <v>15</v>
      </c>
      <c r="V95" s="5">
        <v>3</v>
      </c>
      <c r="W95" s="5">
        <v>3</v>
      </c>
      <c r="X95" s="5" t="s">
        <v>739</v>
      </c>
      <c r="Y95" s="5"/>
      <c r="Z95" s="5" t="s">
        <v>740</v>
      </c>
    </row>
    <row r="96" spans="1:26" x14ac:dyDescent="0.35">
      <c r="A96" s="8">
        <v>69</v>
      </c>
      <c r="B96" s="12" t="s">
        <v>741</v>
      </c>
      <c r="C96" s="5" t="s">
        <v>742</v>
      </c>
      <c r="D96" s="8">
        <v>2023</v>
      </c>
      <c r="E96" s="5" t="s">
        <v>743</v>
      </c>
      <c r="F96" s="5" t="s">
        <v>744</v>
      </c>
      <c r="G96" s="5" t="s">
        <v>745</v>
      </c>
      <c r="H96" s="5" t="s">
        <v>746</v>
      </c>
      <c r="I96" s="5">
        <v>189</v>
      </c>
      <c r="J96" s="6">
        <v>45469.38380787037</v>
      </c>
      <c r="K96" s="5" t="s">
        <v>49</v>
      </c>
      <c r="L96" s="5"/>
      <c r="M96" s="5"/>
      <c r="N96" s="5"/>
      <c r="O96" s="5"/>
      <c r="P96" s="5"/>
      <c r="Q96" s="5"/>
      <c r="R96" s="5"/>
      <c r="S96" s="5">
        <v>69</v>
      </c>
      <c r="T96" s="5">
        <v>69</v>
      </c>
      <c r="U96" s="5">
        <v>14</v>
      </c>
      <c r="V96" s="5">
        <v>5</v>
      </c>
      <c r="W96" s="5">
        <v>1</v>
      </c>
      <c r="X96" s="5" t="s">
        <v>747</v>
      </c>
      <c r="Y96" s="5" t="s">
        <v>745</v>
      </c>
      <c r="Z96" s="5" t="s">
        <v>748</v>
      </c>
    </row>
    <row r="97" spans="1:26" x14ac:dyDescent="0.35">
      <c r="A97" s="8">
        <v>123</v>
      </c>
      <c r="B97" s="12" t="s">
        <v>749</v>
      </c>
      <c r="C97" s="5" t="s">
        <v>750</v>
      </c>
      <c r="D97" s="8">
        <v>2021</v>
      </c>
      <c r="E97" s="5" t="s">
        <v>751</v>
      </c>
      <c r="F97" s="5" t="s">
        <v>744</v>
      </c>
      <c r="G97" s="5" t="s">
        <v>752</v>
      </c>
      <c r="H97" s="5" t="s">
        <v>753</v>
      </c>
      <c r="I97" s="5">
        <v>571</v>
      </c>
      <c r="J97" s="6">
        <v>45469.38380787037</v>
      </c>
      <c r="K97" s="5" t="s">
        <v>49</v>
      </c>
      <c r="L97" s="5"/>
      <c r="M97" s="5"/>
      <c r="N97" s="5"/>
      <c r="O97" s="5"/>
      <c r="P97" s="5"/>
      <c r="Q97" s="5"/>
      <c r="R97" s="5"/>
      <c r="S97" s="5">
        <v>123</v>
      </c>
      <c r="T97" s="5">
        <v>41</v>
      </c>
      <c r="U97" s="5">
        <v>18</v>
      </c>
      <c r="V97" s="5">
        <v>7</v>
      </c>
      <c r="W97" s="5">
        <v>3</v>
      </c>
      <c r="X97" s="5" t="s">
        <v>754</v>
      </c>
      <c r="Y97" s="5" t="s">
        <v>752</v>
      </c>
      <c r="Z97" s="5" t="s">
        <v>755</v>
      </c>
    </row>
    <row r="98" spans="1:26" x14ac:dyDescent="0.35">
      <c r="A98" s="8">
        <v>81</v>
      </c>
      <c r="B98" s="12" t="s">
        <v>756</v>
      </c>
      <c r="C98" s="5" t="s">
        <v>757</v>
      </c>
      <c r="D98" s="8">
        <v>2021</v>
      </c>
      <c r="E98" s="5" t="s">
        <v>758</v>
      </c>
      <c r="F98" s="5" t="s">
        <v>744</v>
      </c>
      <c r="G98" s="5" t="s">
        <v>759</v>
      </c>
      <c r="H98" s="5" t="s">
        <v>760</v>
      </c>
      <c r="I98" s="5">
        <v>610</v>
      </c>
      <c r="J98" s="6">
        <v>45469.38380787037</v>
      </c>
      <c r="K98" s="5" t="s">
        <v>49</v>
      </c>
      <c r="L98" s="5"/>
      <c r="M98" s="5"/>
      <c r="N98" s="5"/>
      <c r="O98" s="5"/>
      <c r="P98" s="5"/>
      <c r="Q98" s="5"/>
      <c r="R98" s="5"/>
      <c r="S98" s="5">
        <v>81</v>
      </c>
      <c r="T98" s="5">
        <v>27</v>
      </c>
      <c r="U98" s="5">
        <v>16</v>
      </c>
      <c r="V98" s="5">
        <v>5</v>
      </c>
      <c r="W98" s="5">
        <v>3</v>
      </c>
      <c r="X98" s="5" t="s">
        <v>761</v>
      </c>
      <c r="Y98" s="5" t="s">
        <v>759</v>
      </c>
      <c r="Z98" s="5" t="s">
        <v>762</v>
      </c>
    </row>
    <row r="99" spans="1:26" x14ac:dyDescent="0.35">
      <c r="A99" s="8">
        <v>11</v>
      </c>
      <c r="B99" s="12" t="s">
        <v>763</v>
      </c>
      <c r="C99" s="5" t="s">
        <v>764</v>
      </c>
      <c r="D99" s="8">
        <v>2023</v>
      </c>
      <c r="E99" s="5" t="s">
        <v>765</v>
      </c>
      <c r="F99" s="5" t="s">
        <v>766</v>
      </c>
      <c r="G99" s="5" t="s">
        <v>767</v>
      </c>
      <c r="H99" s="5" t="s">
        <v>768</v>
      </c>
      <c r="I99" s="5">
        <v>46</v>
      </c>
      <c r="J99" s="6">
        <v>45469.38380787037</v>
      </c>
      <c r="K99" s="5"/>
      <c r="L99" s="5"/>
      <c r="M99" s="5"/>
      <c r="N99" s="5"/>
      <c r="O99" s="5"/>
      <c r="P99" s="5"/>
      <c r="Q99" s="5"/>
      <c r="R99" s="5"/>
      <c r="S99" s="5">
        <v>11</v>
      </c>
      <c r="T99" s="5">
        <v>11</v>
      </c>
      <c r="U99" s="5">
        <v>3</v>
      </c>
      <c r="V99" s="5">
        <v>4</v>
      </c>
      <c r="W99" s="5">
        <v>1</v>
      </c>
      <c r="X99" s="5" t="s">
        <v>769</v>
      </c>
      <c r="Y99" s="5" t="s">
        <v>770</v>
      </c>
      <c r="Z99" s="5" t="s">
        <v>771</v>
      </c>
    </row>
    <row r="100" spans="1:26" x14ac:dyDescent="0.35">
      <c r="A100" s="8">
        <v>62</v>
      </c>
      <c r="B100" s="12" t="s">
        <v>772</v>
      </c>
      <c r="C100" s="5" t="s">
        <v>773</v>
      </c>
      <c r="D100" s="8">
        <v>2021</v>
      </c>
      <c r="E100" s="5" t="s">
        <v>774</v>
      </c>
      <c r="F100" s="5" t="s">
        <v>775</v>
      </c>
      <c r="G100" s="5" t="s">
        <v>776</v>
      </c>
      <c r="H100" s="5" t="s">
        <v>777</v>
      </c>
      <c r="I100" s="5">
        <v>151</v>
      </c>
      <c r="J100" s="6">
        <v>45469.38380787037</v>
      </c>
      <c r="K100" s="5"/>
      <c r="L100" s="5"/>
      <c r="M100" s="5"/>
      <c r="N100" s="5"/>
      <c r="O100" s="5"/>
      <c r="P100" s="5"/>
      <c r="Q100" s="5"/>
      <c r="R100" s="5"/>
      <c r="S100" s="5">
        <v>62</v>
      </c>
      <c r="T100" s="5">
        <v>20.67</v>
      </c>
      <c r="U100" s="5">
        <v>16</v>
      </c>
      <c r="V100" s="5">
        <v>4</v>
      </c>
      <c r="W100" s="5">
        <v>3</v>
      </c>
      <c r="X100" s="5" t="s">
        <v>778</v>
      </c>
      <c r="Y100" s="5"/>
      <c r="Z100" s="5" t="s">
        <v>779</v>
      </c>
    </row>
    <row r="101" spans="1:26" x14ac:dyDescent="0.35">
      <c r="A101" s="8">
        <v>129</v>
      </c>
      <c r="B101" s="12" t="s">
        <v>780</v>
      </c>
      <c r="C101" s="5" t="s">
        <v>781</v>
      </c>
      <c r="D101" s="8">
        <v>2022</v>
      </c>
      <c r="E101" s="5"/>
      <c r="F101" s="5" t="s">
        <v>782</v>
      </c>
      <c r="G101" s="5" t="s">
        <v>783</v>
      </c>
      <c r="H101" s="5" t="s">
        <v>784</v>
      </c>
      <c r="I101" s="5">
        <v>138</v>
      </c>
      <c r="J101" s="6">
        <v>45469.38380787037</v>
      </c>
      <c r="K101" s="5" t="s">
        <v>63</v>
      </c>
      <c r="L101" s="5"/>
      <c r="M101" s="5"/>
      <c r="N101" s="5"/>
      <c r="O101" s="5"/>
      <c r="P101" s="5"/>
      <c r="Q101" s="5"/>
      <c r="R101" s="5"/>
      <c r="S101" s="5">
        <v>129</v>
      </c>
      <c r="T101" s="5">
        <v>64.5</v>
      </c>
      <c r="U101" s="5">
        <v>26</v>
      </c>
      <c r="V101" s="5">
        <v>5</v>
      </c>
      <c r="W101" s="5">
        <v>2</v>
      </c>
      <c r="X101" s="5" t="s">
        <v>785</v>
      </c>
      <c r="Y101" s="5" t="s">
        <v>783</v>
      </c>
      <c r="Z101" s="5" t="s">
        <v>786</v>
      </c>
    </row>
    <row r="102" spans="1:26" x14ac:dyDescent="0.35">
      <c r="A102" s="8">
        <v>43</v>
      </c>
      <c r="B102" s="12" t="s">
        <v>787</v>
      </c>
      <c r="C102" s="5" t="s">
        <v>788</v>
      </c>
      <c r="D102" s="8">
        <v>2022</v>
      </c>
      <c r="E102" s="5" t="s">
        <v>789</v>
      </c>
      <c r="F102" s="5" t="s">
        <v>790</v>
      </c>
      <c r="G102" s="5" t="s">
        <v>791</v>
      </c>
      <c r="H102" s="5" t="s">
        <v>792</v>
      </c>
      <c r="I102" s="5">
        <v>619</v>
      </c>
      <c r="J102" s="6">
        <v>45469.38380787037</v>
      </c>
      <c r="K102" s="5"/>
      <c r="L102" s="5"/>
      <c r="M102" s="5"/>
      <c r="N102" s="5"/>
      <c r="O102" s="5"/>
      <c r="P102" s="5"/>
      <c r="Q102" s="5"/>
      <c r="R102" s="5"/>
      <c r="S102" s="5">
        <v>43</v>
      </c>
      <c r="T102" s="5">
        <v>21.5</v>
      </c>
      <c r="U102" s="5">
        <v>43</v>
      </c>
      <c r="V102" s="5">
        <v>1</v>
      </c>
      <c r="W102" s="5">
        <v>2</v>
      </c>
      <c r="X102" s="5" t="s">
        <v>793</v>
      </c>
      <c r="Y102" s="5" t="s">
        <v>794</v>
      </c>
      <c r="Z102" s="5" t="s">
        <v>795</v>
      </c>
    </row>
    <row r="103" spans="1:26" x14ac:dyDescent="0.35">
      <c r="A103" s="8">
        <v>114</v>
      </c>
      <c r="B103" s="12" t="s">
        <v>796</v>
      </c>
      <c r="C103" s="5" t="s">
        <v>797</v>
      </c>
      <c r="D103" s="8">
        <v>2021</v>
      </c>
      <c r="E103" s="5" t="s">
        <v>798</v>
      </c>
      <c r="F103" s="5" t="s">
        <v>799</v>
      </c>
      <c r="G103" s="5" t="s">
        <v>800</v>
      </c>
      <c r="H103" s="5" t="s">
        <v>801</v>
      </c>
      <c r="I103" s="5">
        <v>873</v>
      </c>
      <c r="J103" s="6">
        <v>45469.38380787037</v>
      </c>
      <c r="K103" s="5" t="s">
        <v>49</v>
      </c>
      <c r="L103" s="5"/>
      <c r="M103" s="5"/>
      <c r="N103" s="5"/>
      <c r="O103" s="5"/>
      <c r="P103" s="5"/>
      <c r="Q103" s="5"/>
      <c r="R103" s="5"/>
      <c r="S103" s="5">
        <v>114</v>
      </c>
      <c r="T103" s="5">
        <v>38</v>
      </c>
      <c r="U103" s="5">
        <v>29</v>
      </c>
      <c r="V103" s="5">
        <v>4</v>
      </c>
      <c r="W103" s="5">
        <v>3</v>
      </c>
      <c r="X103" s="5" t="s">
        <v>802</v>
      </c>
      <c r="Y103" s="5" t="s">
        <v>800</v>
      </c>
      <c r="Z103" s="5" t="s">
        <v>803</v>
      </c>
    </row>
    <row r="104" spans="1:26" x14ac:dyDescent="0.35">
      <c r="A104" s="8">
        <v>54</v>
      </c>
      <c r="B104" s="12" t="s">
        <v>804</v>
      </c>
      <c r="C104" s="5" t="s">
        <v>805</v>
      </c>
      <c r="D104" s="8">
        <v>2022</v>
      </c>
      <c r="E104" s="5" t="s">
        <v>806</v>
      </c>
      <c r="F104" s="5" t="s">
        <v>807</v>
      </c>
      <c r="G104" s="5" t="s">
        <v>808</v>
      </c>
      <c r="H104" s="5" t="s">
        <v>809</v>
      </c>
      <c r="I104" s="5">
        <v>390</v>
      </c>
      <c r="J104" s="6">
        <v>45469.38380787037</v>
      </c>
      <c r="K104" s="5"/>
      <c r="L104" s="5"/>
      <c r="M104" s="5"/>
      <c r="N104" s="5"/>
      <c r="O104" s="5"/>
      <c r="P104" s="5"/>
      <c r="Q104" s="5"/>
      <c r="R104" s="5"/>
      <c r="S104" s="5">
        <v>54</v>
      </c>
      <c r="T104" s="5">
        <v>27</v>
      </c>
      <c r="U104" s="5">
        <v>54</v>
      </c>
      <c r="V104" s="5">
        <v>1</v>
      </c>
      <c r="W104" s="5">
        <v>2</v>
      </c>
      <c r="X104" s="5" t="s">
        <v>810</v>
      </c>
      <c r="Y104" s="5" t="s">
        <v>811</v>
      </c>
      <c r="Z104" s="5" t="s">
        <v>812</v>
      </c>
    </row>
    <row r="105" spans="1:26" x14ac:dyDescent="0.35">
      <c r="A105" s="8">
        <v>200</v>
      </c>
      <c r="B105" s="12" t="s">
        <v>813</v>
      </c>
      <c r="C105" s="5" t="s">
        <v>814</v>
      </c>
      <c r="D105" s="8">
        <v>2022</v>
      </c>
      <c r="E105" s="5" t="s">
        <v>815</v>
      </c>
      <c r="F105" s="5" t="s">
        <v>816</v>
      </c>
      <c r="G105" s="5" t="s">
        <v>817</v>
      </c>
      <c r="H105" s="5" t="s">
        <v>818</v>
      </c>
      <c r="I105" s="5">
        <v>40</v>
      </c>
      <c r="J105" s="6">
        <v>45469.38380787037</v>
      </c>
      <c r="K105" s="5"/>
      <c r="L105" s="5" t="s">
        <v>819</v>
      </c>
      <c r="M105" s="5"/>
      <c r="N105" s="5"/>
      <c r="O105" s="5"/>
      <c r="P105" s="5"/>
      <c r="Q105" s="5"/>
      <c r="R105" s="5"/>
      <c r="S105" s="5">
        <v>200</v>
      </c>
      <c r="T105" s="5">
        <v>100</v>
      </c>
      <c r="U105" s="5">
        <v>200</v>
      </c>
      <c r="V105" s="5">
        <v>1</v>
      </c>
      <c r="W105" s="5">
        <v>2</v>
      </c>
      <c r="X105" s="5" t="s">
        <v>820</v>
      </c>
      <c r="Y105" s="5" t="s">
        <v>821</v>
      </c>
      <c r="Z105" s="5" t="s">
        <v>822</v>
      </c>
    </row>
    <row r="106" spans="1:26" x14ac:dyDescent="0.35">
      <c r="A106" s="8">
        <v>0</v>
      </c>
      <c r="B106" s="12" t="s">
        <v>823</v>
      </c>
      <c r="C106" s="5" t="s">
        <v>824</v>
      </c>
      <c r="D106" s="8">
        <v>2023</v>
      </c>
      <c r="E106" s="5" t="s">
        <v>825</v>
      </c>
      <c r="F106" s="5" t="s">
        <v>816</v>
      </c>
      <c r="G106" s="5" t="s">
        <v>826</v>
      </c>
      <c r="H106" s="5"/>
      <c r="I106" s="5">
        <v>142</v>
      </c>
      <c r="J106" s="6">
        <v>45469.38380787037</v>
      </c>
      <c r="K106" s="5"/>
      <c r="L106" s="5" t="s">
        <v>827</v>
      </c>
      <c r="M106" s="5"/>
      <c r="N106" s="5"/>
      <c r="O106" s="5"/>
      <c r="P106" s="5"/>
      <c r="Q106" s="5"/>
      <c r="R106" s="5"/>
      <c r="S106" s="5">
        <v>0</v>
      </c>
      <c r="T106" s="5">
        <v>0</v>
      </c>
      <c r="U106" s="5">
        <v>0</v>
      </c>
      <c r="V106" s="5">
        <v>2</v>
      </c>
      <c r="W106" s="5">
        <v>1</v>
      </c>
      <c r="X106" s="5" t="s">
        <v>828</v>
      </c>
      <c r="Y106" s="5" t="s">
        <v>829</v>
      </c>
      <c r="Z106" s="5" t="s">
        <v>830</v>
      </c>
    </row>
    <row r="107" spans="1:26" x14ac:dyDescent="0.35">
      <c r="A107" s="8">
        <v>64</v>
      </c>
      <c r="B107" s="12" t="s">
        <v>831</v>
      </c>
      <c r="C107" s="5" t="s">
        <v>832</v>
      </c>
      <c r="D107" s="8">
        <v>2023</v>
      </c>
      <c r="E107" s="5" t="s">
        <v>833</v>
      </c>
      <c r="F107" s="5" t="s">
        <v>816</v>
      </c>
      <c r="G107" s="5" t="s">
        <v>834</v>
      </c>
      <c r="H107" s="5" t="s">
        <v>835</v>
      </c>
      <c r="I107" s="5">
        <v>473</v>
      </c>
      <c r="J107" s="6">
        <v>45469.38380787037</v>
      </c>
      <c r="K107" s="5"/>
      <c r="L107" s="5" t="s">
        <v>836</v>
      </c>
      <c r="M107" s="5"/>
      <c r="N107" s="5"/>
      <c r="O107" s="5"/>
      <c r="P107" s="5"/>
      <c r="Q107" s="5"/>
      <c r="R107" s="5"/>
      <c r="S107" s="5">
        <v>64</v>
      </c>
      <c r="T107" s="5">
        <v>64</v>
      </c>
      <c r="U107" s="5">
        <v>16</v>
      </c>
      <c r="V107" s="5">
        <v>4</v>
      </c>
      <c r="W107" s="5">
        <v>1</v>
      </c>
      <c r="X107" s="5" t="s">
        <v>837</v>
      </c>
      <c r="Y107" s="5" t="s">
        <v>838</v>
      </c>
      <c r="Z107" s="5" t="s">
        <v>839</v>
      </c>
    </row>
    <row r="108" spans="1:26" x14ac:dyDescent="0.35">
      <c r="A108" s="8">
        <v>66</v>
      </c>
      <c r="B108" s="12" t="s">
        <v>840</v>
      </c>
      <c r="C108" s="5" t="s">
        <v>841</v>
      </c>
      <c r="D108" s="8">
        <v>2021</v>
      </c>
      <c r="E108" s="5" t="s">
        <v>842</v>
      </c>
      <c r="F108" s="5" t="s">
        <v>816</v>
      </c>
      <c r="G108" s="5" t="s">
        <v>843</v>
      </c>
      <c r="H108" s="5" t="s">
        <v>844</v>
      </c>
      <c r="I108" s="5">
        <v>592</v>
      </c>
      <c r="J108" s="6">
        <v>45469.38380787037</v>
      </c>
      <c r="K108" s="5"/>
      <c r="L108" s="5" t="s">
        <v>845</v>
      </c>
      <c r="M108" s="5"/>
      <c r="N108" s="5"/>
      <c r="O108" s="5"/>
      <c r="P108" s="5"/>
      <c r="Q108" s="5"/>
      <c r="R108" s="5"/>
      <c r="S108" s="5">
        <v>66</v>
      </c>
      <c r="T108" s="5">
        <v>22</v>
      </c>
      <c r="U108" s="5">
        <v>33</v>
      </c>
      <c r="V108" s="5">
        <v>2</v>
      </c>
      <c r="W108" s="5">
        <v>3</v>
      </c>
      <c r="X108" s="5" t="s">
        <v>846</v>
      </c>
      <c r="Y108" s="5" t="s">
        <v>847</v>
      </c>
      <c r="Z108" s="5" t="s">
        <v>848</v>
      </c>
    </row>
    <row r="109" spans="1:26" x14ac:dyDescent="0.35">
      <c r="A109" s="8">
        <v>296</v>
      </c>
      <c r="B109" s="12" t="s">
        <v>849</v>
      </c>
      <c r="C109" s="5" t="s">
        <v>850</v>
      </c>
      <c r="D109" s="8">
        <v>2021</v>
      </c>
      <c r="E109" s="5" t="s">
        <v>851</v>
      </c>
      <c r="F109" s="5" t="s">
        <v>816</v>
      </c>
      <c r="G109" s="5" t="s">
        <v>852</v>
      </c>
      <c r="H109" s="5" t="s">
        <v>853</v>
      </c>
      <c r="I109" s="5">
        <v>827</v>
      </c>
      <c r="J109" s="6">
        <v>45469.38380787037</v>
      </c>
      <c r="K109" s="5"/>
      <c r="L109" s="5" t="s">
        <v>854</v>
      </c>
      <c r="M109" s="5"/>
      <c r="N109" s="5"/>
      <c r="O109" s="5"/>
      <c r="P109" s="5"/>
      <c r="Q109" s="5"/>
      <c r="R109" s="5"/>
      <c r="S109" s="5">
        <v>296</v>
      </c>
      <c r="T109" s="5">
        <v>98.67</v>
      </c>
      <c r="U109" s="5">
        <v>59</v>
      </c>
      <c r="V109" s="5">
        <v>5</v>
      </c>
      <c r="W109" s="5">
        <v>3</v>
      </c>
      <c r="X109" s="5" t="s">
        <v>855</v>
      </c>
      <c r="Y109" s="5" t="s">
        <v>856</v>
      </c>
      <c r="Z109" s="5" t="s">
        <v>857</v>
      </c>
    </row>
    <row r="110" spans="1:26" x14ac:dyDescent="0.35">
      <c r="A110" s="8">
        <v>4163</v>
      </c>
      <c r="B110" s="12" t="s">
        <v>858</v>
      </c>
      <c r="C110" s="5" t="s">
        <v>859</v>
      </c>
      <c r="D110" s="8">
        <v>2021</v>
      </c>
      <c r="E110" s="5" t="s">
        <v>860</v>
      </c>
      <c r="F110" s="5" t="s">
        <v>816</v>
      </c>
      <c r="G110" s="5" t="s">
        <v>861</v>
      </c>
      <c r="H110" s="5" t="s">
        <v>862</v>
      </c>
      <c r="I110" s="5">
        <v>882</v>
      </c>
      <c r="J110" s="6">
        <v>45469.38380787037</v>
      </c>
      <c r="K110" s="5"/>
      <c r="L110" s="5" t="s">
        <v>863</v>
      </c>
      <c r="M110" s="5"/>
      <c r="N110" s="5"/>
      <c r="O110" s="5"/>
      <c r="P110" s="5"/>
      <c r="Q110" s="5"/>
      <c r="R110" s="5"/>
      <c r="S110" s="5">
        <v>4163</v>
      </c>
      <c r="T110" s="5">
        <v>1387.67</v>
      </c>
      <c r="U110" s="5">
        <v>833</v>
      </c>
      <c r="V110" s="5">
        <v>5</v>
      </c>
      <c r="W110" s="5">
        <v>3</v>
      </c>
      <c r="X110" s="5" t="s">
        <v>864</v>
      </c>
      <c r="Y110" s="5" t="s">
        <v>865</v>
      </c>
      <c r="Z110" s="5" t="s">
        <v>866</v>
      </c>
    </row>
    <row r="111" spans="1:26" x14ac:dyDescent="0.35">
      <c r="A111" s="8">
        <v>59</v>
      </c>
      <c r="B111" s="12" t="s">
        <v>867</v>
      </c>
      <c r="C111" s="5" t="s">
        <v>868</v>
      </c>
      <c r="D111" s="8">
        <v>2021</v>
      </c>
      <c r="E111" s="5" t="s">
        <v>869</v>
      </c>
      <c r="F111" s="5" t="s">
        <v>816</v>
      </c>
      <c r="G111" s="5" t="s">
        <v>870</v>
      </c>
      <c r="H111" s="5" t="s">
        <v>871</v>
      </c>
      <c r="I111" s="5">
        <v>920</v>
      </c>
      <c r="J111" s="6">
        <v>45469.38380787037</v>
      </c>
      <c r="K111" s="5"/>
      <c r="L111" s="5" t="s">
        <v>872</v>
      </c>
      <c r="M111" s="5"/>
      <c r="N111" s="5"/>
      <c r="O111" s="5"/>
      <c r="P111" s="5"/>
      <c r="Q111" s="5"/>
      <c r="R111" s="5"/>
      <c r="S111" s="5">
        <v>59</v>
      </c>
      <c r="T111" s="5">
        <v>19.670000000000002</v>
      </c>
      <c r="U111" s="5">
        <v>59</v>
      </c>
      <c r="V111" s="5">
        <v>1</v>
      </c>
      <c r="W111" s="5">
        <v>3</v>
      </c>
      <c r="X111" s="5" t="s">
        <v>873</v>
      </c>
      <c r="Y111" s="5" t="s">
        <v>874</v>
      </c>
      <c r="Z111" s="5" t="s">
        <v>875</v>
      </c>
    </row>
    <row r="112" spans="1:26" x14ac:dyDescent="0.35">
      <c r="A112" s="8">
        <v>146</v>
      </c>
      <c r="B112" s="12" t="s">
        <v>876</v>
      </c>
      <c r="C112" s="5" t="s">
        <v>877</v>
      </c>
      <c r="D112" s="8">
        <v>2023</v>
      </c>
      <c r="E112" s="5" t="s">
        <v>878</v>
      </c>
      <c r="F112" s="5" t="s">
        <v>816</v>
      </c>
      <c r="G112" s="5" t="s">
        <v>879</v>
      </c>
      <c r="H112" s="5" t="s">
        <v>880</v>
      </c>
      <c r="I112" s="5">
        <v>939</v>
      </c>
      <c r="J112" s="6">
        <v>45469.38380787037</v>
      </c>
      <c r="K112" s="5"/>
      <c r="L112" s="5" t="s">
        <v>881</v>
      </c>
      <c r="M112" s="5"/>
      <c r="N112" s="5"/>
      <c r="O112" s="5"/>
      <c r="P112" s="5"/>
      <c r="Q112" s="5"/>
      <c r="R112" s="5"/>
      <c r="S112" s="5">
        <v>146</v>
      </c>
      <c r="T112" s="5">
        <v>146</v>
      </c>
      <c r="U112" s="5">
        <v>29</v>
      </c>
      <c r="V112" s="5">
        <v>5</v>
      </c>
      <c r="W112" s="5">
        <v>1</v>
      </c>
      <c r="X112" s="5" t="s">
        <v>882</v>
      </c>
      <c r="Y112" s="5" t="s">
        <v>883</v>
      </c>
      <c r="Z112" s="5" t="s">
        <v>884</v>
      </c>
    </row>
    <row r="113" spans="1:26" x14ac:dyDescent="0.35">
      <c r="A113" s="8">
        <v>126</v>
      </c>
      <c r="B113" s="12" t="s">
        <v>885</v>
      </c>
      <c r="C113" s="5" t="s">
        <v>886</v>
      </c>
      <c r="D113" s="8">
        <v>2023</v>
      </c>
      <c r="E113" s="5"/>
      <c r="F113" s="5" t="s">
        <v>887</v>
      </c>
      <c r="G113" s="5" t="s">
        <v>888</v>
      </c>
      <c r="H113" s="5" t="s">
        <v>889</v>
      </c>
      <c r="I113" s="5">
        <v>727</v>
      </c>
      <c r="J113" s="6">
        <v>45469.38380787037</v>
      </c>
      <c r="K113" s="5" t="s">
        <v>49</v>
      </c>
      <c r="L113" s="5"/>
      <c r="M113" s="5"/>
      <c r="N113" s="5"/>
      <c r="O113" s="5"/>
      <c r="P113" s="5"/>
      <c r="Q113" s="5"/>
      <c r="R113" s="5"/>
      <c r="S113" s="5">
        <v>126</v>
      </c>
      <c r="T113" s="5">
        <v>126</v>
      </c>
      <c r="U113" s="5">
        <v>25</v>
      </c>
      <c r="V113" s="5">
        <v>5</v>
      </c>
      <c r="W113" s="5">
        <v>1</v>
      </c>
      <c r="X113" s="5" t="s">
        <v>890</v>
      </c>
      <c r="Y113" s="5" t="s">
        <v>888</v>
      </c>
      <c r="Z113" s="5" t="s">
        <v>891</v>
      </c>
    </row>
    <row r="114" spans="1:26" x14ac:dyDescent="0.35">
      <c r="A114" s="8">
        <v>121</v>
      </c>
      <c r="B114" s="12" t="s">
        <v>892</v>
      </c>
      <c r="C114" s="5" t="s">
        <v>893</v>
      </c>
      <c r="D114" s="8">
        <v>2021</v>
      </c>
      <c r="E114" s="5" t="s">
        <v>894</v>
      </c>
      <c r="F114" s="5" t="s">
        <v>895</v>
      </c>
      <c r="G114" s="5" t="s">
        <v>896</v>
      </c>
      <c r="H114" s="5" t="s">
        <v>897</v>
      </c>
      <c r="I114" s="5">
        <v>846</v>
      </c>
      <c r="J114" s="6">
        <v>45469.38380787037</v>
      </c>
      <c r="K114" s="5" t="s">
        <v>49</v>
      </c>
      <c r="L114" s="5"/>
      <c r="M114" s="5"/>
      <c r="N114" s="5"/>
      <c r="O114" s="5"/>
      <c r="P114" s="5"/>
      <c r="Q114" s="5"/>
      <c r="R114" s="5"/>
      <c r="S114" s="5">
        <v>121</v>
      </c>
      <c r="T114" s="5">
        <v>40.33</v>
      </c>
      <c r="U114" s="5">
        <v>30</v>
      </c>
      <c r="V114" s="5">
        <v>4</v>
      </c>
      <c r="W114" s="5">
        <v>3</v>
      </c>
      <c r="X114" s="5" t="s">
        <v>898</v>
      </c>
      <c r="Y114" s="5" t="s">
        <v>896</v>
      </c>
      <c r="Z114" s="5" t="s">
        <v>899</v>
      </c>
    </row>
    <row r="115" spans="1:26" x14ac:dyDescent="0.35">
      <c r="A115" s="8">
        <v>44</v>
      </c>
      <c r="B115" s="12" t="s">
        <v>900</v>
      </c>
      <c r="C115" s="5" t="s">
        <v>901</v>
      </c>
      <c r="D115" s="8">
        <v>2024</v>
      </c>
      <c r="E115" s="5" t="s">
        <v>902</v>
      </c>
      <c r="F115" s="5" t="s">
        <v>903</v>
      </c>
      <c r="G115" s="5" t="s">
        <v>904</v>
      </c>
      <c r="H115" s="5" t="s">
        <v>905</v>
      </c>
      <c r="I115" s="5">
        <v>48</v>
      </c>
      <c r="J115" s="6">
        <v>45469.38380787037</v>
      </c>
      <c r="K115" s="5"/>
      <c r="L115" s="5"/>
      <c r="M115" s="5"/>
      <c r="N115" s="5"/>
      <c r="O115" s="5"/>
      <c r="P115" s="5"/>
      <c r="Q115" s="5"/>
      <c r="R115" s="5"/>
      <c r="S115" s="5">
        <v>44</v>
      </c>
      <c r="T115" s="5">
        <v>44</v>
      </c>
      <c r="U115" s="5">
        <v>11</v>
      </c>
      <c r="V115" s="5">
        <v>4</v>
      </c>
      <c r="W115" s="5">
        <v>1</v>
      </c>
      <c r="X115" s="5" t="s">
        <v>906</v>
      </c>
      <c r="Y115" s="5" t="s">
        <v>907</v>
      </c>
      <c r="Z115" s="5" t="s">
        <v>908</v>
      </c>
    </row>
    <row r="116" spans="1:26" x14ac:dyDescent="0.35">
      <c r="A116" s="8">
        <v>221</v>
      </c>
      <c r="B116" s="12" t="s">
        <v>909</v>
      </c>
      <c r="C116" s="5" t="s">
        <v>910</v>
      </c>
      <c r="D116" s="8">
        <v>2022</v>
      </c>
      <c r="E116" s="5"/>
      <c r="F116" s="5" t="s">
        <v>911</v>
      </c>
      <c r="G116" s="5" t="s">
        <v>912</v>
      </c>
      <c r="H116" s="5" t="s">
        <v>913</v>
      </c>
      <c r="I116" s="5">
        <v>320</v>
      </c>
      <c r="J116" s="6">
        <v>45469.38380787037</v>
      </c>
      <c r="K116" s="5" t="s">
        <v>63</v>
      </c>
      <c r="L116" s="5"/>
      <c r="M116" s="5"/>
      <c r="N116" s="5"/>
      <c r="O116" s="5"/>
      <c r="P116" s="5"/>
      <c r="Q116" s="5"/>
      <c r="R116" s="5"/>
      <c r="S116" s="5">
        <v>221</v>
      </c>
      <c r="T116" s="5">
        <v>110.5</v>
      </c>
      <c r="U116" s="5">
        <v>44</v>
      </c>
      <c r="V116" s="5">
        <v>5</v>
      </c>
      <c r="W116" s="5">
        <v>2</v>
      </c>
      <c r="X116" s="5" t="s">
        <v>914</v>
      </c>
      <c r="Y116" s="5" t="s">
        <v>912</v>
      </c>
      <c r="Z116" s="5" t="s">
        <v>915</v>
      </c>
    </row>
    <row r="117" spans="1:26" x14ac:dyDescent="0.35">
      <c r="A117" s="8">
        <v>49</v>
      </c>
      <c r="B117" s="12" t="s">
        <v>916</v>
      </c>
      <c r="C117" s="5" t="s">
        <v>917</v>
      </c>
      <c r="D117" s="8">
        <v>2021</v>
      </c>
      <c r="E117" s="5" t="s">
        <v>918</v>
      </c>
      <c r="F117" s="5" t="s">
        <v>919</v>
      </c>
      <c r="G117" s="5" t="s">
        <v>920</v>
      </c>
      <c r="H117" s="5" t="s">
        <v>921</v>
      </c>
      <c r="I117" s="5">
        <v>745</v>
      </c>
      <c r="J117" s="6">
        <v>45469.38380787037</v>
      </c>
      <c r="K117" s="5"/>
      <c r="L117" s="5"/>
      <c r="M117" s="5"/>
      <c r="N117" s="5"/>
      <c r="O117" s="5"/>
      <c r="P117" s="5"/>
      <c r="Q117" s="5"/>
      <c r="R117" s="5"/>
      <c r="S117" s="5">
        <v>49</v>
      </c>
      <c r="T117" s="5">
        <v>16.329999999999998</v>
      </c>
      <c r="U117" s="5">
        <v>16</v>
      </c>
      <c r="V117" s="5">
        <v>3</v>
      </c>
      <c r="W117" s="5">
        <v>3</v>
      </c>
      <c r="X117" s="5" t="s">
        <v>922</v>
      </c>
      <c r="Y117" s="5" t="s">
        <v>923</v>
      </c>
      <c r="Z117" s="5" t="s">
        <v>924</v>
      </c>
    </row>
    <row r="118" spans="1:26" x14ac:dyDescent="0.35">
      <c r="A118" s="8">
        <v>74</v>
      </c>
      <c r="B118" s="12" t="s">
        <v>925</v>
      </c>
      <c r="C118" s="5" t="s">
        <v>926</v>
      </c>
      <c r="D118" s="8">
        <v>2021</v>
      </c>
      <c r="E118" s="5" t="s">
        <v>927</v>
      </c>
      <c r="F118" s="5" t="s">
        <v>928</v>
      </c>
      <c r="G118" s="5" t="s">
        <v>929</v>
      </c>
      <c r="H118" s="5" t="s">
        <v>930</v>
      </c>
      <c r="I118" s="5">
        <v>558</v>
      </c>
      <c r="J118" s="6">
        <v>45469.38380787037</v>
      </c>
      <c r="K118" s="5"/>
      <c r="L118" s="5"/>
      <c r="M118" s="5"/>
      <c r="N118" s="5"/>
      <c r="O118" s="5"/>
      <c r="P118" s="5"/>
      <c r="Q118" s="5"/>
      <c r="R118" s="5"/>
      <c r="S118" s="5">
        <v>74</v>
      </c>
      <c r="T118" s="5">
        <v>24.67</v>
      </c>
      <c r="U118" s="5">
        <v>74</v>
      </c>
      <c r="V118" s="5">
        <v>1</v>
      </c>
      <c r="W118" s="5">
        <v>3</v>
      </c>
      <c r="X118" s="5" t="s">
        <v>931</v>
      </c>
      <c r="Y118" s="5" t="s">
        <v>932</v>
      </c>
      <c r="Z118" s="5" t="s">
        <v>933</v>
      </c>
    </row>
    <row r="119" spans="1:26" x14ac:dyDescent="0.35">
      <c r="A119" s="8">
        <v>61</v>
      </c>
      <c r="B119" s="12" t="s">
        <v>934</v>
      </c>
      <c r="C119" s="5" t="s">
        <v>935</v>
      </c>
      <c r="D119" s="8">
        <v>2023</v>
      </c>
      <c r="E119" s="5" t="s">
        <v>936</v>
      </c>
      <c r="F119" s="5" t="s">
        <v>937</v>
      </c>
      <c r="G119" s="5" t="s">
        <v>938</v>
      </c>
      <c r="H119" s="5" t="s">
        <v>939</v>
      </c>
      <c r="I119" s="5">
        <v>4</v>
      </c>
      <c r="J119" s="6">
        <v>45469.38380787037</v>
      </c>
      <c r="K119" s="5"/>
      <c r="L119" s="5"/>
      <c r="M119" s="5"/>
      <c r="N119" s="5"/>
      <c r="O119" s="5"/>
      <c r="P119" s="5"/>
      <c r="Q119" s="5"/>
      <c r="R119" s="5"/>
      <c r="S119" s="5">
        <v>61</v>
      </c>
      <c r="T119" s="5">
        <v>61</v>
      </c>
      <c r="U119" s="5">
        <v>20</v>
      </c>
      <c r="V119" s="5">
        <v>3</v>
      </c>
      <c r="W119" s="5">
        <v>1</v>
      </c>
      <c r="X119" s="5" t="s">
        <v>940</v>
      </c>
      <c r="Y119" s="5" t="s">
        <v>941</v>
      </c>
      <c r="Z119" s="5" t="s">
        <v>942</v>
      </c>
    </row>
    <row r="120" spans="1:26" x14ac:dyDescent="0.35">
      <c r="A120" s="8">
        <v>196</v>
      </c>
      <c r="B120" s="12" t="s">
        <v>943</v>
      </c>
      <c r="C120" s="5" t="s">
        <v>944</v>
      </c>
      <c r="D120" s="8">
        <v>2023</v>
      </c>
      <c r="E120" s="5" t="s">
        <v>945</v>
      </c>
      <c r="F120" s="5" t="s">
        <v>946</v>
      </c>
      <c r="G120" s="5" t="s">
        <v>947</v>
      </c>
      <c r="H120" s="5" t="s">
        <v>948</v>
      </c>
      <c r="I120" s="5">
        <v>6</v>
      </c>
      <c r="J120" s="6">
        <v>45469.38380787037</v>
      </c>
      <c r="K120" s="5" t="s">
        <v>609</v>
      </c>
      <c r="L120" s="5"/>
      <c r="M120" s="5"/>
      <c r="N120" s="5"/>
      <c r="O120" s="5"/>
      <c r="P120" s="5"/>
      <c r="Q120" s="5"/>
      <c r="R120" s="5"/>
      <c r="S120" s="5">
        <v>196</v>
      </c>
      <c r="T120" s="5">
        <v>196</v>
      </c>
      <c r="U120" s="5">
        <v>39</v>
      </c>
      <c r="V120" s="5">
        <v>5</v>
      </c>
      <c r="W120" s="5">
        <v>1</v>
      </c>
      <c r="X120" s="5" t="s">
        <v>949</v>
      </c>
      <c r="Y120" s="5" t="s">
        <v>947</v>
      </c>
      <c r="Z120" s="5" t="s">
        <v>950</v>
      </c>
    </row>
    <row r="121" spans="1:26" x14ac:dyDescent="0.35">
      <c r="A121" s="8">
        <v>159</v>
      </c>
      <c r="B121" s="12" t="s">
        <v>951</v>
      </c>
      <c r="C121" s="5" t="s">
        <v>952</v>
      </c>
      <c r="D121" s="8">
        <v>2022</v>
      </c>
      <c r="E121" s="5" t="s">
        <v>953</v>
      </c>
      <c r="F121" s="5" t="s">
        <v>946</v>
      </c>
      <c r="G121" s="5" t="s">
        <v>954</v>
      </c>
      <c r="H121" s="5" t="s">
        <v>955</v>
      </c>
      <c r="I121" s="5">
        <v>11</v>
      </c>
      <c r="J121" s="6">
        <v>45469.38380787037</v>
      </c>
      <c r="K121" s="5"/>
      <c r="L121" s="5"/>
      <c r="M121" s="5"/>
      <c r="N121" s="5"/>
      <c r="O121" s="5"/>
      <c r="P121" s="5"/>
      <c r="Q121" s="5"/>
      <c r="R121" s="5"/>
      <c r="S121" s="5">
        <v>159</v>
      </c>
      <c r="T121" s="5">
        <v>79.5</v>
      </c>
      <c r="U121" s="5">
        <v>40</v>
      </c>
      <c r="V121" s="5">
        <v>4</v>
      </c>
      <c r="W121" s="5">
        <v>2</v>
      </c>
      <c r="X121" s="5" t="s">
        <v>956</v>
      </c>
      <c r="Y121" s="5"/>
      <c r="Z121" s="5" t="s">
        <v>957</v>
      </c>
    </row>
    <row r="122" spans="1:26" x14ac:dyDescent="0.35">
      <c r="A122" s="8">
        <v>391</v>
      </c>
      <c r="B122" s="12" t="s">
        <v>958</v>
      </c>
      <c r="C122" s="5" t="s">
        <v>959</v>
      </c>
      <c r="D122" s="8">
        <v>2021</v>
      </c>
      <c r="E122" s="5" t="s">
        <v>960</v>
      </c>
      <c r="F122" s="5" t="s">
        <v>946</v>
      </c>
      <c r="G122" s="5" t="s">
        <v>961</v>
      </c>
      <c r="H122" s="5" t="s">
        <v>962</v>
      </c>
      <c r="I122" s="5">
        <v>13</v>
      </c>
      <c r="J122" s="6">
        <v>45469.38380787037</v>
      </c>
      <c r="K122" s="5"/>
      <c r="L122" s="5"/>
      <c r="M122" s="5"/>
      <c r="N122" s="5"/>
      <c r="O122" s="5"/>
      <c r="P122" s="5"/>
      <c r="Q122" s="5"/>
      <c r="R122" s="5"/>
      <c r="S122" s="5">
        <v>391</v>
      </c>
      <c r="T122" s="5">
        <v>130.33000000000001</v>
      </c>
      <c r="U122" s="5">
        <v>98</v>
      </c>
      <c r="V122" s="5">
        <v>4</v>
      </c>
      <c r="W122" s="5">
        <v>3</v>
      </c>
      <c r="X122" s="5" t="s">
        <v>963</v>
      </c>
      <c r="Y122" s="5"/>
      <c r="Z122" s="5" t="s">
        <v>964</v>
      </c>
    </row>
    <row r="123" spans="1:26" x14ac:dyDescent="0.35">
      <c r="A123" s="8">
        <v>63</v>
      </c>
      <c r="B123" s="12" t="s">
        <v>965</v>
      </c>
      <c r="C123" s="5" t="s">
        <v>966</v>
      </c>
      <c r="D123" s="8">
        <v>2022</v>
      </c>
      <c r="E123" s="5" t="s">
        <v>967</v>
      </c>
      <c r="F123" s="5" t="s">
        <v>946</v>
      </c>
      <c r="G123" s="5" t="s">
        <v>968</v>
      </c>
      <c r="H123" s="5" t="s">
        <v>969</v>
      </c>
      <c r="I123" s="5">
        <v>28</v>
      </c>
      <c r="J123" s="6">
        <v>45469.38380787037</v>
      </c>
      <c r="K123" s="5"/>
      <c r="L123" s="5"/>
      <c r="M123" s="5"/>
      <c r="N123" s="5"/>
      <c r="O123" s="5"/>
      <c r="P123" s="5"/>
      <c r="Q123" s="5"/>
      <c r="R123" s="5"/>
      <c r="S123" s="5">
        <v>63</v>
      </c>
      <c r="T123" s="5">
        <v>31.5</v>
      </c>
      <c r="U123" s="5">
        <v>21</v>
      </c>
      <c r="V123" s="5">
        <v>3</v>
      </c>
      <c r="W123" s="5">
        <v>2</v>
      </c>
      <c r="X123" s="5" t="s">
        <v>970</v>
      </c>
      <c r="Y123" s="5"/>
      <c r="Z123" s="5" t="s">
        <v>971</v>
      </c>
    </row>
    <row r="124" spans="1:26" x14ac:dyDescent="0.35">
      <c r="A124" s="8">
        <v>84</v>
      </c>
      <c r="B124" s="12" t="s">
        <v>972</v>
      </c>
      <c r="C124" s="5" t="s">
        <v>973</v>
      </c>
      <c r="D124" s="8">
        <v>2023</v>
      </c>
      <c r="E124" s="5" t="s">
        <v>974</v>
      </c>
      <c r="F124" s="5" t="s">
        <v>946</v>
      </c>
      <c r="G124" s="5" t="s">
        <v>975</v>
      </c>
      <c r="H124" s="5" t="s">
        <v>976</v>
      </c>
      <c r="I124" s="5">
        <v>38</v>
      </c>
      <c r="J124" s="6">
        <v>45469.38380787037</v>
      </c>
      <c r="K124" s="5" t="s">
        <v>609</v>
      </c>
      <c r="L124" s="5"/>
      <c r="M124" s="5"/>
      <c r="N124" s="5"/>
      <c r="O124" s="5"/>
      <c r="P124" s="5"/>
      <c r="Q124" s="5"/>
      <c r="R124" s="5"/>
      <c r="S124" s="5">
        <v>84</v>
      </c>
      <c r="T124" s="5">
        <v>84</v>
      </c>
      <c r="U124" s="5">
        <v>21</v>
      </c>
      <c r="V124" s="5">
        <v>4</v>
      </c>
      <c r="W124" s="5">
        <v>1</v>
      </c>
      <c r="X124" s="5" t="s">
        <v>977</v>
      </c>
      <c r="Y124" s="5" t="s">
        <v>975</v>
      </c>
      <c r="Z124" s="5" t="s">
        <v>978</v>
      </c>
    </row>
    <row r="125" spans="1:26" x14ac:dyDescent="0.35">
      <c r="A125" s="8">
        <v>118</v>
      </c>
      <c r="B125" s="12" t="s">
        <v>979</v>
      </c>
      <c r="C125" s="5" t="s">
        <v>980</v>
      </c>
      <c r="D125" s="8">
        <v>2021</v>
      </c>
      <c r="E125" s="5" t="s">
        <v>981</v>
      </c>
      <c r="F125" s="5" t="s">
        <v>946</v>
      </c>
      <c r="G125" s="5" t="s">
        <v>982</v>
      </c>
      <c r="H125" s="5" t="s">
        <v>983</v>
      </c>
      <c r="I125" s="5">
        <v>51</v>
      </c>
      <c r="J125" s="6">
        <v>45469.38380787037</v>
      </c>
      <c r="K125" s="5" t="s">
        <v>609</v>
      </c>
      <c r="L125" s="5"/>
      <c r="M125" s="5"/>
      <c r="N125" s="5"/>
      <c r="O125" s="5"/>
      <c r="P125" s="5"/>
      <c r="Q125" s="5"/>
      <c r="R125" s="5"/>
      <c r="S125" s="5">
        <v>118</v>
      </c>
      <c r="T125" s="5">
        <v>39.33</v>
      </c>
      <c r="U125" s="5">
        <v>39</v>
      </c>
      <c r="V125" s="5">
        <v>3</v>
      </c>
      <c r="W125" s="5">
        <v>3</v>
      </c>
      <c r="X125" s="5" t="s">
        <v>984</v>
      </c>
      <c r="Y125" s="5" t="s">
        <v>982</v>
      </c>
      <c r="Z125" s="5" t="s">
        <v>985</v>
      </c>
    </row>
    <row r="126" spans="1:26" x14ac:dyDescent="0.35">
      <c r="A126" s="8">
        <v>61</v>
      </c>
      <c r="B126" s="12" t="s">
        <v>986</v>
      </c>
      <c r="C126" s="5" t="s">
        <v>987</v>
      </c>
      <c r="D126" s="8">
        <v>2021</v>
      </c>
      <c r="E126" s="5" t="s">
        <v>988</v>
      </c>
      <c r="F126" s="5" t="s">
        <v>946</v>
      </c>
      <c r="G126" s="5" t="s">
        <v>989</v>
      </c>
      <c r="H126" s="5" t="s">
        <v>990</v>
      </c>
      <c r="I126" s="5">
        <v>64</v>
      </c>
      <c r="J126" s="6">
        <v>45469.38380787037</v>
      </c>
      <c r="K126" s="5"/>
      <c r="L126" s="5"/>
      <c r="M126" s="5"/>
      <c r="N126" s="5"/>
      <c r="O126" s="5"/>
      <c r="P126" s="5"/>
      <c r="Q126" s="5"/>
      <c r="R126" s="5"/>
      <c r="S126" s="5">
        <v>61</v>
      </c>
      <c r="T126" s="5">
        <v>20.329999999999998</v>
      </c>
      <c r="U126" s="5">
        <v>20</v>
      </c>
      <c r="V126" s="5">
        <v>3</v>
      </c>
      <c r="W126" s="5">
        <v>3</v>
      </c>
      <c r="X126" s="5" t="s">
        <v>991</v>
      </c>
      <c r="Y126" s="5" t="s">
        <v>992</v>
      </c>
      <c r="Z126" s="5" t="s">
        <v>993</v>
      </c>
    </row>
    <row r="127" spans="1:26" x14ac:dyDescent="0.35">
      <c r="A127" s="8">
        <v>200</v>
      </c>
      <c r="B127" s="12" t="s">
        <v>994</v>
      </c>
      <c r="C127" s="5" t="s">
        <v>995</v>
      </c>
      <c r="D127" s="8">
        <v>2021</v>
      </c>
      <c r="E127" s="5" t="s">
        <v>996</v>
      </c>
      <c r="F127" s="5" t="s">
        <v>946</v>
      </c>
      <c r="G127" s="5" t="s">
        <v>997</v>
      </c>
      <c r="H127" s="5" t="s">
        <v>998</v>
      </c>
      <c r="I127" s="5">
        <v>65</v>
      </c>
      <c r="J127" s="6">
        <v>45469.38380787037</v>
      </c>
      <c r="K127" s="5"/>
      <c r="L127" s="5"/>
      <c r="M127" s="5"/>
      <c r="N127" s="5"/>
      <c r="O127" s="5"/>
      <c r="P127" s="5"/>
      <c r="Q127" s="5"/>
      <c r="R127" s="5"/>
      <c r="S127" s="5">
        <v>200</v>
      </c>
      <c r="T127" s="5">
        <v>66.67</v>
      </c>
      <c r="U127" s="5">
        <v>50</v>
      </c>
      <c r="V127" s="5">
        <v>4</v>
      </c>
      <c r="W127" s="5">
        <v>3</v>
      </c>
      <c r="X127" s="5" t="s">
        <v>999</v>
      </c>
      <c r="Y127" s="5"/>
      <c r="Z127" s="5" t="s">
        <v>1000</v>
      </c>
    </row>
    <row r="128" spans="1:26" x14ac:dyDescent="0.35">
      <c r="A128" s="8">
        <v>227</v>
      </c>
      <c r="B128" s="12" t="s">
        <v>1001</v>
      </c>
      <c r="C128" s="5" t="s">
        <v>1002</v>
      </c>
      <c r="D128" s="8">
        <v>2022</v>
      </c>
      <c r="E128" s="5" t="s">
        <v>82</v>
      </c>
      <c r="F128" s="5" t="s">
        <v>946</v>
      </c>
      <c r="G128" s="5" t="s">
        <v>1003</v>
      </c>
      <c r="H128" s="5" t="s">
        <v>1004</v>
      </c>
      <c r="I128" s="5">
        <v>69</v>
      </c>
      <c r="J128" s="6">
        <v>45469.38380787037</v>
      </c>
      <c r="K128" s="5"/>
      <c r="L128" s="5"/>
      <c r="M128" s="5"/>
      <c r="N128" s="5"/>
      <c r="O128" s="5"/>
      <c r="P128" s="5"/>
      <c r="Q128" s="5"/>
      <c r="R128" s="5"/>
      <c r="S128" s="5">
        <v>227</v>
      </c>
      <c r="T128" s="5">
        <v>113.5</v>
      </c>
      <c r="U128" s="5">
        <v>57</v>
      </c>
      <c r="V128" s="5">
        <v>4</v>
      </c>
      <c r="W128" s="5">
        <v>2</v>
      </c>
      <c r="X128" s="5" t="s">
        <v>1005</v>
      </c>
      <c r="Y128" s="5" t="s">
        <v>1006</v>
      </c>
      <c r="Z128" s="5" t="s">
        <v>1007</v>
      </c>
    </row>
    <row r="129" spans="1:26" x14ac:dyDescent="0.35">
      <c r="A129" s="8">
        <v>67</v>
      </c>
      <c r="B129" s="12" t="s">
        <v>1008</v>
      </c>
      <c r="C129" s="5" t="s">
        <v>1009</v>
      </c>
      <c r="D129" s="8">
        <v>2021</v>
      </c>
      <c r="E129" s="5" t="s">
        <v>1010</v>
      </c>
      <c r="F129" s="5" t="s">
        <v>946</v>
      </c>
      <c r="G129" s="5" t="s">
        <v>1011</v>
      </c>
      <c r="H129" s="5" t="s">
        <v>1012</v>
      </c>
      <c r="I129" s="5">
        <v>92</v>
      </c>
      <c r="J129" s="6">
        <v>45469.38380787037</v>
      </c>
      <c r="K129" s="5"/>
      <c r="L129" s="5"/>
      <c r="M129" s="5"/>
      <c r="N129" s="5"/>
      <c r="O129" s="5"/>
      <c r="P129" s="5"/>
      <c r="Q129" s="5"/>
      <c r="R129" s="5"/>
      <c r="S129" s="5">
        <v>67</v>
      </c>
      <c r="T129" s="5">
        <v>22.33</v>
      </c>
      <c r="U129" s="5">
        <v>34</v>
      </c>
      <c r="V129" s="5">
        <v>2</v>
      </c>
      <c r="W129" s="5">
        <v>3</v>
      </c>
      <c r="X129" s="5" t="s">
        <v>1013</v>
      </c>
      <c r="Y129" s="5"/>
      <c r="Z129" s="5" t="s">
        <v>1014</v>
      </c>
    </row>
    <row r="130" spans="1:26" x14ac:dyDescent="0.35">
      <c r="A130" s="8">
        <v>139</v>
      </c>
      <c r="B130" s="12" t="s">
        <v>1015</v>
      </c>
      <c r="C130" s="5" t="s">
        <v>1016</v>
      </c>
      <c r="D130" s="8">
        <v>2023</v>
      </c>
      <c r="E130" s="5" t="s">
        <v>1017</v>
      </c>
      <c r="F130" s="5" t="s">
        <v>946</v>
      </c>
      <c r="G130" s="5" t="s">
        <v>1018</v>
      </c>
      <c r="H130" s="5" t="s">
        <v>1019</v>
      </c>
      <c r="I130" s="5">
        <v>96</v>
      </c>
      <c r="J130" s="6">
        <v>45469.38380787037</v>
      </c>
      <c r="K130" s="5" t="s">
        <v>609</v>
      </c>
      <c r="L130" s="5"/>
      <c r="M130" s="5"/>
      <c r="N130" s="5"/>
      <c r="O130" s="5"/>
      <c r="P130" s="5"/>
      <c r="Q130" s="5"/>
      <c r="R130" s="5"/>
      <c r="S130" s="5">
        <v>139</v>
      </c>
      <c r="T130" s="5">
        <v>139</v>
      </c>
      <c r="U130" s="5">
        <v>35</v>
      </c>
      <c r="V130" s="5">
        <v>4</v>
      </c>
      <c r="W130" s="5">
        <v>1</v>
      </c>
      <c r="X130" s="5" t="s">
        <v>1020</v>
      </c>
      <c r="Y130" s="5" t="s">
        <v>1018</v>
      </c>
      <c r="Z130" s="5" t="s">
        <v>1021</v>
      </c>
    </row>
    <row r="131" spans="1:26" x14ac:dyDescent="0.35">
      <c r="A131" s="8">
        <v>112</v>
      </c>
      <c r="B131" s="12" t="s">
        <v>1022</v>
      </c>
      <c r="C131" s="5" t="s">
        <v>1023</v>
      </c>
      <c r="D131" s="8">
        <v>2023</v>
      </c>
      <c r="E131" s="5" t="s">
        <v>1024</v>
      </c>
      <c r="F131" s="5" t="s">
        <v>946</v>
      </c>
      <c r="G131" s="5" t="s">
        <v>1025</v>
      </c>
      <c r="H131" s="5" t="s">
        <v>1026</v>
      </c>
      <c r="I131" s="5">
        <v>110</v>
      </c>
      <c r="J131" s="6">
        <v>45469.38380787037</v>
      </c>
      <c r="K131" s="5" t="s">
        <v>609</v>
      </c>
      <c r="L131" s="5"/>
      <c r="M131" s="5"/>
      <c r="N131" s="5"/>
      <c r="O131" s="5"/>
      <c r="P131" s="5"/>
      <c r="Q131" s="5"/>
      <c r="R131" s="5"/>
      <c r="S131" s="5">
        <v>112</v>
      </c>
      <c r="T131" s="5">
        <v>112</v>
      </c>
      <c r="U131" s="5">
        <v>37</v>
      </c>
      <c r="V131" s="5">
        <v>3</v>
      </c>
      <c r="W131" s="5">
        <v>1</v>
      </c>
      <c r="X131" s="5" t="s">
        <v>1027</v>
      </c>
      <c r="Y131" s="5" t="s">
        <v>1025</v>
      </c>
      <c r="Z131" s="5" t="s">
        <v>1028</v>
      </c>
    </row>
    <row r="132" spans="1:26" x14ac:dyDescent="0.35">
      <c r="A132" s="8">
        <v>68</v>
      </c>
      <c r="B132" s="12" t="s">
        <v>1029</v>
      </c>
      <c r="C132" s="5" t="s">
        <v>1030</v>
      </c>
      <c r="D132" s="8">
        <v>2022</v>
      </c>
      <c r="E132" s="5" t="s">
        <v>1031</v>
      </c>
      <c r="F132" s="5" t="s">
        <v>946</v>
      </c>
      <c r="G132" s="5" t="s">
        <v>1032</v>
      </c>
      <c r="H132" s="5" t="s">
        <v>1033</v>
      </c>
      <c r="I132" s="5">
        <v>111</v>
      </c>
      <c r="J132" s="6">
        <v>45469.38380787037</v>
      </c>
      <c r="K132" s="5"/>
      <c r="L132" s="5"/>
      <c r="M132" s="5"/>
      <c r="N132" s="5"/>
      <c r="O132" s="5"/>
      <c r="P132" s="5"/>
      <c r="Q132" s="5"/>
      <c r="R132" s="5"/>
      <c r="S132" s="5">
        <v>68</v>
      </c>
      <c r="T132" s="5">
        <v>34</v>
      </c>
      <c r="U132" s="5">
        <v>23</v>
      </c>
      <c r="V132" s="5">
        <v>3</v>
      </c>
      <c r="W132" s="5">
        <v>2</v>
      </c>
      <c r="X132" s="5" t="s">
        <v>1034</v>
      </c>
      <c r="Y132" s="5"/>
      <c r="Z132" s="5" t="s">
        <v>1035</v>
      </c>
    </row>
    <row r="133" spans="1:26" x14ac:dyDescent="0.35">
      <c r="A133" s="8">
        <v>58</v>
      </c>
      <c r="B133" s="12" t="s">
        <v>1036</v>
      </c>
      <c r="C133" s="5" t="s">
        <v>1037</v>
      </c>
      <c r="D133" s="8">
        <v>2022</v>
      </c>
      <c r="E133" s="5" t="s">
        <v>1038</v>
      </c>
      <c r="F133" s="5" t="s">
        <v>946</v>
      </c>
      <c r="G133" s="5" t="s">
        <v>1039</v>
      </c>
      <c r="H133" s="5" t="s">
        <v>1040</v>
      </c>
      <c r="I133" s="5">
        <v>116</v>
      </c>
      <c r="J133" s="6">
        <v>45469.38380787037</v>
      </c>
      <c r="K133" s="5"/>
      <c r="L133" s="5"/>
      <c r="M133" s="5"/>
      <c r="N133" s="5"/>
      <c r="O133" s="5"/>
      <c r="P133" s="5"/>
      <c r="Q133" s="5"/>
      <c r="R133" s="5"/>
      <c r="S133" s="5">
        <v>58</v>
      </c>
      <c r="T133" s="5">
        <v>29</v>
      </c>
      <c r="U133" s="5">
        <v>19</v>
      </c>
      <c r="V133" s="5">
        <v>3</v>
      </c>
      <c r="W133" s="5">
        <v>2</v>
      </c>
      <c r="X133" s="5" t="s">
        <v>1041</v>
      </c>
      <c r="Y133" s="5"/>
      <c r="Z133" s="5" t="s">
        <v>1042</v>
      </c>
    </row>
    <row r="134" spans="1:26" x14ac:dyDescent="0.35">
      <c r="A134" s="8">
        <v>556</v>
      </c>
      <c r="B134" s="12" t="s">
        <v>1043</v>
      </c>
      <c r="C134" s="5" t="s">
        <v>1044</v>
      </c>
      <c r="D134" s="8">
        <v>2021</v>
      </c>
      <c r="E134" s="5" t="s">
        <v>1045</v>
      </c>
      <c r="F134" s="5" t="s">
        <v>946</v>
      </c>
      <c r="G134" s="5" t="s">
        <v>1046</v>
      </c>
      <c r="H134" s="5" t="s">
        <v>1047</v>
      </c>
      <c r="I134" s="5">
        <v>117</v>
      </c>
      <c r="J134" s="6">
        <v>45469.38380787037</v>
      </c>
      <c r="K134" s="5"/>
      <c r="L134" s="5"/>
      <c r="M134" s="5"/>
      <c r="N134" s="5"/>
      <c r="O134" s="5"/>
      <c r="P134" s="5"/>
      <c r="Q134" s="5"/>
      <c r="R134" s="5"/>
      <c r="S134" s="5">
        <v>556</v>
      </c>
      <c r="T134" s="5">
        <v>185.33</v>
      </c>
      <c r="U134" s="5">
        <v>139</v>
      </c>
      <c r="V134" s="5">
        <v>4</v>
      </c>
      <c r="W134" s="5">
        <v>3</v>
      </c>
      <c r="X134" s="5" t="s">
        <v>1048</v>
      </c>
      <c r="Y134" s="5"/>
      <c r="Z134" s="5" t="s">
        <v>1049</v>
      </c>
    </row>
    <row r="135" spans="1:26" x14ac:dyDescent="0.35">
      <c r="A135" s="8">
        <v>237</v>
      </c>
      <c r="B135" s="12" t="s">
        <v>1050</v>
      </c>
      <c r="C135" s="5" t="s">
        <v>1051</v>
      </c>
      <c r="D135" s="8">
        <v>2022</v>
      </c>
      <c r="E135" s="5" t="s">
        <v>1052</v>
      </c>
      <c r="F135" s="5" t="s">
        <v>946</v>
      </c>
      <c r="G135" s="5" t="s">
        <v>1053</v>
      </c>
      <c r="H135" s="5" t="s">
        <v>1054</v>
      </c>
      <c r="I135" s="5">
        <v>122</v>
      </c>
      <c r="J135" s="6">
        <v>45469.38380787037</v>
      </c>
      <c r="K135" s="5" t="s">
        <v>609</v>
      </c>
      <c r="L135" s="5"/>
      <c r="M135" s="5"/>
      <c r="N135" s="5"/>
      <c r="O135" s="5"/>
      <c r="P135" s="5"/>
      <c r="Q135" s="5"/>
      <c r="R135" s="5"/>
      <c r="S135" s="5">
        <v>237</v>
      </c>
      <c r="T135" s="5">
        <v>118.5</v>
      </c>
      <c r="U135" s="5">
        <v>237</v>
      </c>
      <c r="V135" s="5">
        <v>1</v>
      </c>
      <c r="W135" s="5">
        <v>2</v>
      </c>
      <c r="X135" s="5" t="s">
        <v>1055</v>
      </c>
      <c r="Y135" s="5" t="s">
        <v>1053</v>
      </c>
      <c r="Z135" s="5" t="s">
        <v>1056</v>
      </c>
    </row>
    <row r="136" spans="1:26" x14ac:dyDescent="0.35">
      <c r="A136" s="8">
        <v>70</v>
      </c>
      <c r="B136" s="12" t="s">
        <v>1057</v>
      </c>
      <c r="C136" s="5" t="s">
        <v>1058</v>
      </c>
      <c r="D136" s="8">
        <v>2021</v>
      </c>
      <c r="E136" s="5" t="s">
        <v>1059</v>
      </c>
      <c r="F136" s="5" t="s">
        <v>946</v>
      </c>
      <c r="G136" s="5" t="s">
        <v>1060</v>
      </c>
      <c r="H136" s="5" t="s">
        <v>1061</v>
      </c>
      <c r="I136" s="5">
        <v>126</v>
      </c>
      <c r="J136" s="6">
        <v>45469.38380787037</v>
      </c>
      <c r="K136" s="5"/>
      <c r="L136" s="5"/>
      <c r="M136" s="5"/>
      <c r="N136" s="5"/>
      <c r="O136" s="5"/>
      <c r="P136" s="5"/>
      <c r="Q136" s="5"/>
      <c r="R136" s="5"/>
      <c r="S136" s="5">
        <v>70</v>
      </c>
      <c r="T136" s="5">
        <v>23.33</v>
      </c>
      <c r="U136" s="5">
        <v>23</v>
      </c>
      <c r="V136" s="5">
        <v>3</v>
      </c>
      <c r="W136" s="5">
        <v>3</v>
      </c>
      <c r="X136" s="5" t="s">
        <v>1062</v>
      </c>
      <c r="Y136" s="5"/>
      <c r="Z136" s="5" t="s">
        <v>1063</v>
      </c>
    </row>
    <row r="137" spans="1:26" x14ac:dyDescent="0.35">
      <c r="A137" s="8">
        <v>78</v>
      </c>
      <c r="B137" s="12" t="s">
        <v>1064</v>
      </c>
      <c r="C137" s="5" t="s">
        <v>1065</v>
      </c>
      <c r="D137" s="8">
        <v>2023</v>
      </c>
      <c r="E137" s="5" t="s">
        <v>996</v>
      </c>
      <c r="F137" s="5" t="s">
        <v>946</v>
      </c>
      <c r="G137" s="5" t="s">
        <v>1066</v>
      </c>
      <c r="H137" s="5" t="s">
        <v>1067</v>
      </c>
      <c r="I137" s="5">
        <v>128</v>
      </c>
      <c r="J137" s="6">
        <v>45469.38380787037</v>
      </c>
      <c r="K137" s="5" t="s">
        <v>609</v>
      </c>
      <c r="L137" s="5"/>
      <c r="M137" s="5"/>
      <c r="N137" s="5"/>
      <c r="O137" s="5"/>
      <c r="P137" s="5"/>
      <c r="Q137" s="5"/>
      <c r="R137" s="5"/>
      <c r="S137" s="5">
        <v>78</v>
      </c>
      <c r="T137" s="5">
        <v>78</v>
      </c>
      <c r="U137" s="5">
        <v>16</v>
      </c>
      <c r="V137" s="5">
        <v>5</v>
      </c>
      <c r="W137" s="5">
        <v>1</v>
      </c>
      <c r="X137" s="5" t="s">
        <v>1068</v>
      </c>
      <c r="Y137" s="5" t="s">
        <v>1066</v>
      </c>
      <c r="Z137" s="5" t="s">
        <v>1069</v>
      </c>
    </row>
    <row r="138" spans="1:26" x14ac:dyDescent="0.35">
      <c r="A138" s="8">
        <v>101</v>
      </c>
      <c r="B138" s="12" t="s">
        <v>1070</v>
      </c>
      <c r="C138" s="5" t="s">
        <v>1071</v>
      </c>
      <c r="D138" s="8">
        <v>2022</v>
      </c>
      <c r="E138" s="5" t="s">
        <v>1072</v>
      </c>
      <c r="F138" s="5" t="s">
        <v>946</v>
      </c>
      <c r="G138" s="5" t="s">
        <v>1073</v>
      </c>
      <c r="H138" s="5" t="s">
        <v>1074</v>
      </c>
      <c r="I138" s="5">
        <v>132</v>
      </c>
      <c r="J138" s="6">
        <v>45469.38380787037</v>
      </c>
      <c r="K138" s="5"/>
      <c r="L138" s="5"/>
      <c r="M138" s="5"/>
      <c r="N138" s="5"/>
      <c r="O138" s="5"/>
      <c r="P138" s="5"/>
      <c r="Q138" s="5"/>
      <c r="R138" s="5"/>
      <c r="S138" s="5">
        <v>101</v>
      </c>
      <c r="T138" s="5">
        <v>50.5</v>
      </c>
      <c r="U138" s="5">
        <v>34</v>
      </c>
      <c r="V138" s="5">
        <v>3</v>
      </c>
      <c r="W138" s="5">
        <v>2</v>
      </c>
      <c r="X138" s="5" t="s">
        <v>1075</v>
      </c>
      <c r="Y138" s="5" t="s">
        <v>1076</v>
      </c>
      <c r="Z138" s="5" t="s">
        <v>1077</v>
      </c>
    </row>
    <row r="139" spans="1:26" x14ac:dyDescent="0.35">
      <c r="A139" s="8">
        <v>57</v>
      </c>
      <c r="B139" s="12" t="s">
        <v>1078</v>
      </c>
      <c r="C139" s="5" t="s">
        <v>1079</v>
      </c>
      <c r="D139" s="8">
        <v>2022</v>
      </c>
      <c r="E139" s="5" t="s">
        <v>1045</v>
      </c>
      <c r="F139" s="5" t="s">
        <v>946</v>
      </c>
      <c r="G139" s="5" t="s">
        <v>1080</v>
      </c>
      <c r="H139" s="5" t="s">
        <v>1081</v>
      </c>
      <c r="I139" s="5">
        <v>140</v>
      </c>
      <c r="J139" s="6">
        <v>45469.38380787037</v>
      </c>
      <c r="K139" s="5" t="s">
        <v>609</v>
      </c>
      <c r="L139" s="5"/>
      <c r="M139" s="5"/>
      <c r="N139" s="5"/>
      <c r="O139" s="5"/>
      <c r="P139" s="5"/>
      <c r="Q139" s="5"/>
      <c r="R139" s="5"/>
      <c r="S139" s="5">
        <v>57</v>
      </c>
      <c r="T139" s="5">
        <v>28.5</v>
      </c>
      <c r="U139" s="5">
        <v>14</v>
      </c>
      <c r="V139" s="5">
        <v>4</v>
      </c>
      <c r="W139" s="5">
        <v>2</v>
      </c>
      <c r="X139" s="5" t="s">
        <v>1082</v>
      </c>
      <c r="Y139" s="5" t="s">
        <v>1080</v>
      </c>
      <c r="Z139" s="5" t="s">
        <v>1083</v>
      </c>
    </row>
    <row r="140" spans="1:26" x14ac:dyDescent="0.35">
      <c r="A140" s="8">
        <v>60</v>
      </c>
      <c r="B140" s="12" t="s">
        <v>1084</v>
      </c>
      <c r="C140" s="5" t="s">
        <v>1085</v>
      </c>
      <c r="D140" s="8">
        <v>2022</v>
      </c>
      <c r="E140" s="5" t="s">
        <v>953</v>
      </c>
      <c r="F140" s="5" t="s">
        <v>946</v>
      </c>
      <c r="G140" s="5" t="s">
        <v>1086</v>
      </c>
      <c r="H140" s="5" t="s">
        <v>1087</v>
      </c>
      <c r="I140" s="5">
        <v>144</v>
      </c>
      <c r="J140" s="6">
        <v>45469.38380787037</v>
      </c>
      <c r="K140" s="5"/>
      <c r="L140" s="5"/>
      <c r="M140" s="5"/>
      <c r="N140" s="5"/>
      <c r="O140" s="5"/>
      <c r="P140" s="5"/>
      <c r="Q140" s="5"/>
      <c r="R140" s="5"/>
      <c r="S140" s="5">
        <v>60</v>
      </c>
      <c r="T140" s="5">
        <v>30</v>
      </c>
      <c r="U140" s="5">
        <v>12</v>
      </c>
      <c r="V140" s="5">
        <v>5</v>
      </c>
      <c r="W140" s="5">
        <v>2</v>
      </c>
      <c r="X140" s="5" t="s">
        <v>1088</v>
      </c>
      <c r="Y140" s="5" t="s">
        <v>1089</v>
      </c>
      <c r="Z140" s="5" t="s">
        <v>1090</v>
      </c>
    </row>
    <row r="141" spans="1:26" x14ac:dyDescent="0.35">
      <c r="A141" s="8">
        <v>129</v>
      </c>
      <c r="B141" s="12" t="s">
        <v>1091</v>
      </c>
      <c r="C141" s="5" t="s">
        <v>1092</v>
      </c>
      <c r="D141" s="8">
        <v>2023</v>
      </c>
      <c r="E141" s="5" t="s">
        <v>1093</v>
      </c>
      <c r="F141" s="5" t="s">
        <v>946</v>
      </c>
      <c r="G141" s="5" t="s">
        <v>1094</v>
      </c>
      <c r="H141" s="5" t="s">
        <v>1095</v>
      </c>
      <c r="I141" s="5">
        <v>145</v>
      </c>
      <c r="J141" s="6">
        <v>45469.38380787037</v>
      </c>
      <c r="K141" s="5" t="s">
        <v>609</v>
      </c>
      <c r="L141" s="5"/>
      <c r="M141" s="5"/>
      <c r="N141" s="5"/>
      <c r="O141" s="5"/>
      <c r="P141" s="5"/>
      <c r="Q141" s="5"/>
      <c r="R141" s="5"/>
      <c r="S141" s="5">
        <v>129</v>
      </c>
      <c r="T141" s="5">
        <v>129</v>
      </c>
      <c r="U141" s="5">
        <v>32</v>
      </c>
      <c r="V141" s="5">
        <v>4</v>
      </c>
      <c r="W141" s="5">
        <v>1</v>
      </c>
      <c r="X141" s="5" t="s">
        <v>1096</v>
      </c>
      <c r="Y141" s="5" t="s">
        <v>1094</v>
      </c>
      <c r="Z141" s="5" t="s">
        <v>1097</v>
      </c>
    </row>
    <row r="142" spans="1:26" x14ac:dyDescent="0.35">
      <c r="A142" s="8">
        <v>146</v>
      </c>
      <c r="B142" s="12" t="s">
        <v>1098</v>
      </c>
      <c r="C142" s="5" t="s">
        <v>1099</v>
      </c>
      <c r="D142" s="8">
        <v>2021</v>
      </c>
      <c r="E142" s="5" t="s">
        <v>1100</v>
      </c>
      <c r="F142" s="5" t="s">
        <v>946</v>
      </c>
      <c r="G142" s="5" t="s">
        <v>1101</v>
      </c>
      <c r="H142" s="5" t="s">
        <v>1102</v>
      </c>
      <c r="I142" s="5">
        <v>148</v>
      </c>
      <c r="J142" s="6">
        <v>45469.38380787037</v>
      </c>
      <c r="K142" s="5"/>
      <c r="L142" s="5"/>
      <c r="M142" s="5"/>
      <c r="N142" s="5"/>
      <c r="O142" s="5"/>
      <c r="P142" s="5"/>
      <c r="Q142" s="5"/>
      <c r="R142" s="5"/>
      <c r="S142" s="5">
        <v>146</v>
      </c>
      <c r="T142" s="5">
        <v>48.67</v>
      </c>
      <c r="U142" s="5">
        <v>49</v>
      </c>
      <c r="V142" s="5">
        <v>3</v>
      </c>
      <c r="W142" s="5">
        <v>3</v>
      </c>
      <c r="X142" s="5" t="s">
        <v>1103</v>
      </c>
      <c r="Y142" s="5" t="s">
        <v>1104</v>
      </c>
      <c r="Z142" s="5" t="s">
        <v>1105</v>
      </c>
    </row>
    <row r="143" spans="1:26" x14ac:dyDescent="0.35">
      <c r="A143" s="8">
        <v>42</v>
      </c>
      <c r="B143" s="12" t="s">
        <v>1106</v>
      </c>
      <c r="C143" s="5" t="s">
        <v>1107</v>
      </c>
      <c r="D143" s="8">
        <v>2022</v>
      </c>
      <c r="E143" s="5" t="s">
        <v>953</v>
      </c>
      <c r="F143" s="5" t="s">
        <v>946</v>
      </c>
      <c r="G143" s="5" t="s">
        <v>1108</v>
      </c>
      <c r="H143" s="5" t="s">
        <v>1109</v>
      </c>
      <c r="I143" s="5">
        <v>150</v>
      </c>
      <c r="J143" s="6">
        <v>45469.38380787037</v>
      </c>
      <c r="K143" s="5"/>
      <c r="L143" s="5"/>
      <c r="M143" s="5"/>
      <c r="N143" s="5"/>
      <c r="O143" s="5"/>
      <c r="P143" s="5"/>
      <c r="Q143" s="5"/>
      <c r="R143" s="5"/>
      <c r="S143" s="5">
        <v>42</v>
      </c>
      <c r="T143" s="5">
        <v>21</v>
      </c>
      <c r="U143" s="5">
        <v>11</v>
      </c>
      <c r="V143" s="5">
        <v>4</v>
      </c>
      <c r="W143" s="5">
        <v>2</v>
      </c>
      <c r="X143" s="5" t="s">
        <v>1110</v>
      </c>
      <c r="Y143" s="5"/>
      <c r="Z143" s="5" t="s">
        <v>1111</v>
      </c>
    </row>
    <row r="144" spans="1:26" x14ac:dyDescent="0.35">
      <c r="A144" s="8">
        <v>135</v>
      </c>
      <c r="B144" s="12" t="s">
        <v>1112</v>
      </c>
      <c r="C144" s="5" t="s">
        <v>1113</v>
      </c>
      <c r="D144" s="8">
        <v>2022</v>
      </c>
      <c r="E144" s="5" t="s">
        <v>1114</v>
      </c>
      <c r="F144" s="5" t="s">
        <v>946</v>
      </c>
      <c r="G144" s="5" t="s">
        <v>1115</v>
      </c>
      <c r="H144" s="5" t="s">
        <v>1116</v>
      </c>
      <c r="I144" s="5">
        <v>158</v>
      </c>
      <c r="J144" s="6">
        <v>45469.38380787037</v>
      </c>
      <c r="K144" s="5"/>
      <c r="L144" s="5"/>
      <c r="M144" s="5"/>
      <c r="N144" s="5"/>
      <c r="O144" s="5"/>
      <c r="P144" s="5"/>
      <c r="Q144" s="5"/>
      <c r="R144" s="5"/>
      <c r="S144" s="5">
        <v>135</v>
      </c>
      <c r="T144" s="5">
        <v>67.5</v>
      </c>
      <c r="U144" s="5">
        <v>34</v>
      </c>
      <c r="V144" s="5">
        <v>4</v>
      </c>
      <c r="W144" s="5">
        <v>2</v>
      </c>
      <c r="X144" s="5" t="s">
        <v>1117</v>
      </c>
      <c r="Y144" s="5" t="s">
        <v>1118</v>
      </c>
      <c r="Z144" s="5" t="s">
        <v>1119</v>
      </c>
    </row>
    <row r="145" spans="1:26" x14ac:dyDescent="0.35">
      <c r="A145" s="8">
        <v>382</v>
      </c>
      <c r="B145" s="12" t="s">
        <v>1120</v>
      </c>
      <c r="C145" s="5" t="s">
        <v>1121</v>
      </c>
      <c r="D145" s="8">
        <v>2021</v>
      </c>
      <c r="E145" s="5" t="s">
        <v>1122</v>
      </c>
      <c r="F145" s="5" t="s">
        <v>946</v>
      </c>
      <c r="G145" s="5" t="s">
        <v>1123</v>
      </c>
      <c r="H145" s="5" t="s">
        <v>1124</v>
      </c>
      <c r="I145" s="5">
        <v>170</v>
      </c>
      <c r="J145" s="6">
        <v>45469.38380787037</v>
      </c>
      <c r="K145" s="5"/>
      <c r="L145" s="5"/>
      <c r="M145" s="5"/>
      <c r="N145" s="5"/>
      <c r="O145" s="5"/>
      <c r="P145" s="5"/>
      <c r="Q145" s="5"/>
      <c r="R145" s="5"/>
      <c r="S145" s="5">
        <v>382</v>
      </c>
      <c r="T145" s="5">
        <v>127.33</v>
      </c>
      <c r="U145" s="5">
        <v>127</v>
      </c>
      <c r="V145" s="5">
        <v>3</v>
      </c>
      <c r="W145" s="5">
        <v>3</v>
      </c>
      <c r="X145" s="5" t="s">
        <v>1125</v>
      </c>
      <c r="Y145" s="5" t="s">
        <v>1126</v>
      </c>
      <c r="Z145" s="5" t="s">
        <v>1127</v>
      </c>
    </row>
    <row r="146" spans="1:26" x14ac:dyDescent="0.35">
      <c r="A146" s="8">
        <v>2062</v>
      </c>
      <c r="B146" s="12" t="s">
        <v>1128</v>
      </c>
      <c r="C146" s="5" t="s">
        <v>1129</v>
      </c>
      <c r="D146" s="8">
        <v>2021</v>
      </c>
      <c r="E146" s="5" t="s">
        <v>82</v>
      </c>
      <c r="F146" s="5" t="s">
        <v>946</v>
      </c>
      <c r="G146" s="5" t="s">
        <v>1130</v>
      </c>
      <c r="H146" s="5" t="s">
        <v>1131</v>
      </c>
      <c r="I146" s="5">
        <v>171</v>
      </c>
      <c r="J146" s="6">
        <v>45469.38380787037</v>
      </c>
      <c r="K146" s="5"/>
      <c r="L146" s="5"/>
      <c r="M146" s="5"/>
      <c r="N146" s="5"/>
      <c r="O146" s="5"/>
      <c r="P146" s="5"/>
      <c r="Q146" s="5"/>
      <c r="R146" s="5"/>
      <c r="S146" s="5">
        <v>2062</v>
      </c>
      <c r="T146" s="5">
        <v>687.33</v>
      </c>
      <c r="U146" s="5">
        <v>412</v>
      </c>
      <c r="V146" s="5">
        <v>5</v>
      </c>
      <c r="W146" s="5">
        <v>3</v>
      </c>
      <c r="X146" s="5" t="s">
        <v>1132</v>
      </c>
      <c r="Y146" s="5" t="s">
        <v>1133</v>
      </c>
      <c r="Z146" s="5" t="s">
        <v>1134</v>
      </c>
    </row>
    <row r="147" spans="1:26" x14ac:dyDescent="0.35">
      <c r="A147" s="8">
        <v>692</v>
      </c>
      <c r="B147" s="12" t="s">
        <v>1135</v>
      </c>
      <c r="C147" s="5" t="s">
        <v>1136</v>
      </c>
      <c r="D147" s="8">
        <v>2021</v>
      </c>
      <c r="E147" s="5" t="s">
        <v>1137</v>
      </c>
      <c r="F147" s="5" t="s">
        <v>946</v>
      </c>
      <c r="G147" s="5" t="s">
        <v>1138</v>
      </c>
      <c r="H147" s="5" t="s">
        <v>1139</v>
      </c>
      <c r="I147" s="5">
        <v>179</v>
      </c>
      <c r="J147" s="6">
        <v>45469.38380787037</v>
      </c>
      <c r="K147" s="5"/>
      <c r="L147" s="5"/>
      <c r="M147" s="5"/>
      <c r="N147" s="5"/>
      <c r="O147" s="5"/>
      <c r="P147" s="5"/>
      <c r="Q147" s="5"/>
      <c r="R147" s="5"/>
      <c r="S147" s="5">
        <v>692</v>
      </c>
      <c r="T147" s="5">
        <v>230.67</v>
      </c>
      <c r="U147" s="5">
        <v>346</v>
      </c>
      <c r="V147" s="5">
        <v>2</v>
      </c>
      <c r="W147" s="5">
        <v>3</v>
      </c>
      <c r="X147" s="5" t="s">
        <v>1140</v>
      </c>
      <c r="Y147" s="5" t="s">
        <v>1141</v>
      </c>
      <c r="Z147" s="5" t="s">
        <v>1142</v>
      </c>
    </row>
    <row r="148" spans="1:26" x14ac:dyDescent="0.35">
      <c r="A148" s="8">
        <v>43</v>
      </c>
      <c r="B148" s="12" t="s">
        <v>1143</v>
      </c>
      <c r="C148" s="5" t="s">
        <v>1144</v>
      </c>
      <c r="D148" s="8">
        <v>2021</v>
      </c>
      <c r="E148" s="5" t="s">
        <v>1145</v>
      </c>
      <c r="F148" s="5" t="s">
        <v>946</v>
      </c>
      <c r="G148" s="5" t="s">
        <v>1146</v>
      </c>
      <c r="H148" s="5" t="s">
        <v>1147</v>
      </c>
      <c r="I148" s="5">
        <v>182</v>
      </c>
      <c r="J148" s="6">
        <v>45469.38380787037</v>
      </c>
      <c r="K148" s="5"/>
      <c r="L148" s="5"/>
      <c r="M148" s="5"/>
      <c r="N148" s="5"/>
      <c r="O148" s="5"/>
      <c r="P148" s="5"/>
      <c r="Q148" s="5"/>
      <c r="R148" s="5"/>
      <c r="S148" s="5">
        <v>43</v>
      </c>
      <c r="T148" s="5">
        <v>14.33</v>
      </c>
      <c r="U148" s="5">
        <v>14</v>
      </c>
      <c r="V148" s="5">
        <v>3</v>
      </c>
      <c r="W148" s="5">
        <v>3</v>
      </c>
      <c r="X148" s="5" t="s">
        <v>1148</v>
      </c>
      <c r="Y148" s="5" t="s">
        <v>1149</v>
      </c>
      <c r="Z148" s="5" t="s">
        <v>1150</v>
      </c>
    </row>
    <row r="149" spans="1:26" x14ac:dyDescent="0.35">
      <c r="A149" s="8">
        <v>191</v>
      </c>
      <c r="B149" s="12" t="s">
        <v>1151</v>
      </c>
      <c r="C149" s="5" t="s">
        <v>1152</v>
      </c>
      <c r="D149" s="8">
        <v>2023</v>
      </c>
      <c r="E149" s="5" t="s">
        <v>1153</v>
      </c>
      <c r="F149" s="5" t="s">
        <v>946</v>
      </c>
      <c r="G149" s="5" t="s">
        <v>1154</v>
      </c>
      <c r="H149" s="5" t="s">
        <v>1155</v>
      </c>
      <c r="I149" s="5">
        <v>184</v>
      </c>
      <c r="J149" s="6">
        <v>45469.38380787037</v>
      </c>
      <c r="K149" s="5" t="s">
        <v>609</v>
      </c>
      <c r="L149" s="5"/>
      <c r="M149" s="5"/>
      <c r="N149" s="5"/>
      <c r="O149" s="5"/>
      <c r="P149" s="5"/>
      <c r="Q149" s="5"/>
      <c r="R149" s="5"/>
      <c r="S149" s="5">
        <v>191</v>
      </c>
      <c r="T149" s="5">
        <v>191</v>
      </c>
      <c r="U149" s="5">
        <v>64</v>
      </c>
      <c r="V149" s="5">
        <v>3</v>
      </c>
      <c r="W149" s="5">
        <v>1</v>
      </c>
      <c r="X149" s="5" t="s">
        <v>1156</v>
      </c>
      <c r="Y149" s="5" t="s">
        <v>1154</v>
      </c>
      <c r="Z149" s="5" t="s">
        <v>1157</v>
      </c>
    </row>
    <row r="150" spans="1:26" x14ac:dyDescent="0.35">
      <c r="A150" s="8">
        <v>128</v>
      </c>
      <c r="B150" s="12" t="s">
        <v>1158</v>
      </c>
      <c r="C150" s="5" t="s">
        <v>1159</v>
      </c>
      <c r="D150" s="8">
        <v>2021</v>
      </c>
      <c r="E150" s="5" t="s">
        <v>1160</v>
      </c>
      <c r="F150" s="5" t="s">
        <v>946</v>
      </c>
      <c r="G150" s="5" t="s">
        <v>1161</v>
      </c>
      <c r="H150" s="5" t="s">
        <v>1162</v>
      </c>
      <c r="I150" s="5">
        <v>188</v>
      </c>
      <c r="J150" s="6">
        <v>45469.38380787037</v>
      </c>
      <c r="K150" s="5"/>
      <c r="L150" s="5"/>
      <c r="M150" s="5"/>
      <c r="N150" s="5"/>
      <c r="O150" s="5"/>
      <c r="P150" s="5"/>
      <c r="Q150" s="5"/>
      <c r="R150" s="5"/>
      <c r="S150" s="5">
        <v>128</v>
      </c>
      <c r="T150" s="5">
        <v>42.67</v>
      </c>
      <c r="U150" s="5">
        <v>32</v>
      </c>
      <c r="V150" s="5">
        <v>4</v>
      </c>
      <c r="W150" s="5">
        <v>3</v>
      </c>
      <c r="X150" s="5" t="s">
        <v>1163</v>
      </c>
      <c r="Y150" s="5"/>
      <c r="Z150" s="5" t="s">
        <v>1164</v>
      </c>
    </row>
    <row r="151" spans="1:26" x14ac:dyDescent="0.35">
      <c r="A151" s="8">
        <v>192</v>
      </c>
      <c r="B151" s="12" t="s">
        <v>1165</v>
      </c>
      <c r="C151" s="5" t="s">
        <v>1166</v>
      </c>
      <c r="D151" s="8">
        <v>2023</v>
      </c>
      <c r="E151" s="5" t="s">
        <v>1167</v>
      </c>
      <c r="F151" s="5" t="s">
        <v>946</v>
      </c>
      <c r="G151" s="5" t="s">
        <v>1168</v>
      </c>
      <c r="H151" s="5" t="s">
        <v>1169</v>
      </c>
      <c r="I151" s="5">
        <v>190</v>
      </c>
      <c r="J151" s="6">
        <v>45469.38380787037</v>
      </c>
      <c r="K151" s="5"/>
      <c r="L151" s="5"/>
      <c r="M151" s="5"/>
      <c r="N151" s="5"/>
      <c r="O151" s="5"/>
      <c r="P151" s="5"/>
      <c r="Q151" s="5"/>
      <c r="R151" s="5"/>
      <c r="S151" s="5">
        <v>192</v>
      </c>
      <c r="T151" s="5">
        <v>192</v>
      </c>
      <c r="U151" s="5">
        <v>38</v>
      </c>
      <c r="V151" s="5">
        <v>5</v>
      </c>
      <c r="W151" s="5">
        <v>1</v>
      </c>
      <c r="X151" s="5" t="s">
        <v>1170</v>
      </c>
      <c r="Y151" s="5" t="s">
        <v>1171</v>
      </c>
      <c r="Z151" s="5" t="s">
        <v>1172</v>
      </c>
    </row>
    <row r="152" spans="1:26" x14ac:dyDescent="0.35">
      <c r="A152" s="8">
        <v>119</v>
      </c>
      <c r="B152" s="12" t="s">
        <v>1173</v>
      </c>
      <c r="C152" s="5" t="s">
        <v>1174</v>
      </c>
      <c r="D152" s="8">
        <v>2022</v>
      </c>
      <c r="E152" s="5" t="s">
        <v>988</v>
      </c>
      <c r="F152" s="5" t="s">
        <v>946</v>
      </c>
      <c r="G152" s="5" t="s">
        <v>1175</v>
      </c>
      <c r="H152" s="5" t="s">
        <v>1176</v>
      </c>
      <c r="I152" s="5">
        <v>198</v>
      </c>
      <c r="J152" s="6">
        <v>45469.38380787037</v>
      </c>
      <c r="K152" s="5"/>
      <c r="L152" s="5"/>
      <c r="M152" s="5"/>
      <c r="N152" s="5"/>
      <c r="O152" s="5"/>
      <c r="P152" s="5"/>
      <c r="Q152" s="5"/>
      <c r="R152" s="5"/>
      <c r="S152" s="5">
        <v>119</v>
      </c>
      <c r="T152" s="5">
        <v>59.5</v>
      </c>
      <c r="U152" s="5">
        <v>40</v>
      </c>
      <c r="V152" s="5">
        <v>3</v>
      </c>
      <c r="W152" s="5">
        <v>2</v>
      </c>
      <c r="X152" s="5" t="s">
        <v>1177</v>
      </c>
      <c r="Y152" s="5" t="s">
        <v>1178</v>
      </c>
      <c r="Z152" s="5" t="s">
        <v>1179</v>
      </c>
    </row>
    <row r="153" spans="1:26" x14ac:dyDescent="0.35">
      <c r="A153" s="8">
        <v>150</v>
      </c>
      <c r="B153" s="12" t="s">
        <v>1180</v>
      </c>
      <c r="C153" s="5" t="s">
        <v>1181</v>
      </c>
      <c r="D153" s="8">
        <v>2021</v>
      </c>
      <c r="E153" s="5" t="s">
        <v>1182</v>
      </c>
      <c r="F153" s="5" t="s">
        <v>946</v>
      </c>
      <c r="G153" s="5" t="s">
        <v>1183</v>
      </c>
      <c r="H153" s="5" t="s">
        <v>1184</v>
      </c>
      <c r="I153" s="5">
        <v>199</v>
      </c>
      <c r="J153" s="6">
        <v>45469.38380787037</v>
      </c>
      <c r="K153" s="5"/>
      <c r="L153" s="5"/>
      <c r="M153" s="5"/>
      <c r="N153" s="5"/>
      <c r="O153" s="5"/>
      <c r="P153" s="5"/>
      <c r="Q153" s="5"/>
      <c r="R153" s="5"/>
      <c r="S153" s="5">
        <v>150</v>
      </c>
      <c r="T153" s="5">
        <v>50</v>
      </c>
      <c r="U153" s="5">
        <v>30</v>
      </c>
      <c r="V153" s="5">
        <v>5</v>
      </c>
      <c r="W153" s="5">
        <v>3</v>
      </c>
      <c r="X153" s="5" t="s">
        <v>1185</v>
      </c>
      <c r="Y153" s="5" t="s">
        <v>1186</v>
      </c>
      <c r="Z153" s="5" t="s">
        <v>1187</v>
      </c>
    </row>
    <row r="154" spans="1:26" x14ac:dyDescent="0.35">
      <c r="A154" s="8">
        <v>84</v>
      </c>
      <c r="B154" s="12" t="s">
        <v>1188</v>
      </c>
      <c r="C154" s="5" t="s">
        <v>1189</v>
      </c>
      <c r="D154" s="8">
        <v>2021</v>
      </c>
      <c r="E154" s="5" t="s">
        <v>1190</v>
      </c>
      <c r="F154" s="5" t="s">
        <v>946</v>
      </c>
      <c r="G154" s="5" t="s">
        <v>1191</v>
      </c>
      <c r="H154" s="5" t="s">
        <v>1192</v>
      </c>
      <c r="I154" s="5">
        <v>200</v>
      </c>
      <c r="J154" s="6">
        <v>45469.38380787037</v>
      </c>
      <c r="K154" s="5" t="s">
        <v>609</v>
      </c>
      <c r="L154" s="5"/>
      <c r="M154" s="5"/>
      <c r="N154" s="5"/>
      <c r="O154" s="5"/>
      <c r="P154" s="5"/>
      <c r="Q154" s="5"/>
      <c r="R154" s="5"/>
      <c r="S154" s="5">
        <v>84</v>
      </c>
      <c r="T154" s="5">
        <v>28</v>
      </c>
      <c r="U154" s="5">
        <v>84</v>
      </c>
      <c r="V154" s="5">
        <v>1</v>
      </c>
      <c r="W154" s="5">
        <v>3</v>
      </c>
      <c r="X154" s="5" t="s">
        <v>1193</v>
      </c>
      <c r="Y154" s="5" t="s">
        <v>1191</v>
      </c>
      <c r="Z154" s="5" t="s">
        <v>1194</v>
      </c>
    </row>
    <row r="155" spans="1:26" x14ac:dyDescent="0.35">
      <c r="A155" s="8">
        <v>64</v>
      </c>
      <c r="B155" s="12" t="s">
        <v>1195</v>
      </c>
      <c r="C155" s="5" t="s">
        <v>1196</v>
      </c>
      <c r="D155" s="8">
        <v>2021</v>
      </c>
      <c r="E155" s="5" t="s">
        <v>1197</v>
      </c>
      <c r="F155" s="5" t="s">
        <v>946</v>
      </c>
      <c r="G155" s="5" t="s">
        <v>1198</v>
      </c>
      <c r="H155" s="5" t="s">
        <v>1199</v>
      </c>
      <c r="I155" s="5">
        <v>202</v>
      </c>
      <c r="J155" s="6">
        <v>45469.38380787037</v>
      </c>
      <c r="K155" s="5"/>
      <c r="L155" s="5"/>
      <c r="M155" s="5"/>
      <c r="N155" s="5"/>
      <c r="O155" s="5"/>
      <c r="P155" s="5"/>
      <c r="Q155" s="5"/>
      <c r="R155" s="5"/>
      <c r="S155" s="5">
        <v>64</v>
      </c>
      <c r="T155" s="5">
        <v>21.33</v>
      </c>
      <c r="U155" s="5">
        <v>11</v>
      </c>
      <c r="V155" s="5">
        <v>6</v>
      </c>
      <c r="W155" s="5">
        <v>3</v>
      </c>
      <c r="X155" s="5" t="s">
        <v>1200</v>
      </c>
      <c r="Y155" s="5"/>
      <c r="Z155" s="5" t="s">
        <v>1201</v>
      </c>
    </row>
    <row r="156" spans="1:26" x14ac:dyDescent="0.35">
      <c r="A156" s="8">
        <v>144</v>
      </c>
      <c r="B156" s="12" t="s">
        <v>1202</v>
      </c>
      <c r="C156" s="5" t="s">
        <v>1203</v>
      </c>
      <c r="D156" s="8">
        <v>2021</v>
      </c>
      <c r="E156" s="5" t="s">
        <v>1204</v>
      </c>
      <c r="F156" s="5" t="s">
        <v>946</v>
      </c>
      <c r="G156" s="5" t="s">
        <v>1205</v>
      </c>
      <c r="H156" s="5" t="s">
        <v>1206</v>
      </c>
      <c r="I156" s="5">
        <v>204</v>
      </c>
      <c r="J156" s="6">
        <v>45469.38380787037</v>
      </c>
      <c r="K156" s="5"/>
      <c r="L156" s="5"/>
      <c r="M156" s="5"/>
      <c r="N156" s="5"/>
      <c r="O156" s="5"/>
      <c r="P156" s="5"/>
      <c r="Q156" s="5"/>
      <c r="R156" s="5"/>
      <c r="S156" s="5">
        <v>144</v>
      </c>
      <c r="T156" s="5">
        <v>48</v>
      </c>
      <c r="U156" s="5">
        <v>29</v>
      </c>
      <c r="V156" s="5">
        <v>5</v>
      </c>
      <c r="W156" s="5">
        <v>3</v>
      </c>
      <c r="X156" s="5" t="s">
        <v>1207</v>
      </c>
      <c r="Y156" s="5" t="s">
        <v>1208</v>
      </c>
      <c r="Z156" s="5" t="s">
        <v>1209</v>
      </c>
    </row>
    <row r="157" spans="1:26" x14ac:dyDescent="0.35">
      <c r="A157" s="8">
        <v>464</v>
      </c>
      <c r="B157" s="12" t="s">
        <v>1210</v>
      </c>
      <c r="C157" s="5" t="s">
        <v>1211</v>
      </c>
      <c r="D157" s="8">
        <v>2021</v>
      </c>
      <c r="E157" s="5" t="s">
        <v>1212</v>
      </c>
      <c r="F157" s="5" t="s">
        <v>946</v>
      </c>
      <c r="G157" s="5" t="s">
        <v>1213</v>
      </c>
      <c r="H157" s="5" t="s">
        <v>1214</v>
      </c>
      <c r="I157" s="5">
        <v>205</v>
      </c>
      <c r="J157" s="6">
        <v>45469.38380787037</v>
      </c>
      <c r="K157" s="5" t="s">
        <v>609</v>
      </c>
      <c r="L157" s="5"/>
      <c r="M157" s="5"/>
      <c r="N157" s="5"/>
      <c r="O157" s="5"/>
      <c r="P157" s="5"/>
      <c r="Q157" s="5"/>
      <c r="R157" s="5"/>
      <c r="S157" s="5">
        <v>464</v>
      </c>
      <c r="T157" s="5">
        <v>154.66999999999999</v>
      </c>
      <c r="U157" s="5">
        <v>93</v>
      </c>
      <c r="V157" s="5">
        <v>5</v>
      </c>
      <c r="W157" s="5">
        <v>3</v>
      </c>
      <c r="X157" s="5" t="s">
        <v>1215</v>
      </c>
      <c r="Y157" s="5" t="s">
        <v>1213</v>
      </c>
      <c r="Z157" s="5" t="s">
        <v>1216</v>
      </c>
    </row>
    <row r="158" spans="1:26" x14ac:dyDescent="0.35">
      <c r="A158" s="8">
        <v>83</v>
      </c>
      <c r="B158" s="12" t="s">
        <v>1217</v>
      </c>
      <c r="C158" s="5" t="s">
        <v>1218</v>
      </c>
      <c r="D158" s="8">
        <v>2021</v>
      </c>
      <c r="E158" s="5" t="s">
        <v>996</v>
      </c>
      <c r="F158" s="5" t="s">
        <v>946</v>
      </c>
      <c r="G158" s="5" t="s">
        <v>1219</v>
      </c>
      <c r="H158" s="5" t="s">
        <v>1220</v>
      </c>
      <c r="I158" s="5">
        <v>208</v>
      </c>
      <c r="J158" s="6">
        <v>45469.38380787037</v>
      </c>
      <c r="K158" s="5"/>
      <c r="L158" s="5"/>
      <c r="M158" s="5"/>
      <c r="N158" s="5"/>
      <c r="O158" s="5"/>
      <c r="P158" s="5"/>
      <c r="Q158" s="5"/>
      <c r="R158" s="5"/>
      <c r="S158" s="5">
        <v>83</v>
      </c>
      <c r="T158" s="5">
        <v>27.67</v>
      </c>
      <c r="U158" s="5">
        <v>21</v>
      </c>
      <c r="V158" s="5">
        <v>4</v>
      </c>
      <c r="W158" s="5">
        <v>3</v>
      </c>
      <c r="X158" s="5" t="s">
        <v>1221</v>
      </c>
      <c r="Y158" s="5" t="s">
        <v>1222</v>
      </c>
      <c r="Z158" s="5" t="s">
        <v>1223</v>
      </c>
    </row>
    <row r="159" spans="1:26" x14ac:dyDescent="0.35">
      <c r="A159" s="8">
        <v>35</v>
      </c>
      <c r="B159" s="12" t="s">
        <v>1224</v>
      </c>
      <c r="C159" s="5" t="s">
        <v>1225</v>
      </c>
      <c r="D159" s="8">
        <v>2022</v>
      </c>
      <c r="E159" s="5" t="s">
        <v>1226</v>
      </c>
      <c r="F159" s="5" t="s">
        <v>946</v>
      </c>
      <c r="G159" s="5" t="s">
        <v>1227</v>
      </c>
      <c r="H159" s="5" t="s">
        <v>1228</v>
      </c>
      <c r="I159" s="5">
        <v>212</v>
      </c>
      <c r="J159" s="6">
        <v>45469.38380787037</v>
      </c>
      <c r="K159" s="5"/>
      <c r="L159" s="5"/>
      <c r="M159" s="5"/>
      <c r="N159" s="5"/>
      <c r="O159" s="5"/>
      <c r="P159" s="5"/>
      <c r="Q159" s="5"/>
      <c r="R159" s="5"/>
      <c r="S159" s="5">
        <v>35</v>
      </c>
      <c r="T159" s="5">
        <v>17.5</v>
      </c>
      <c r="U159" s="5">
        <v>18</v>
      </c>
      <c r="V159" s="5">
        <v>2</v>
      </c>
      <c r="W159" s="5">
        <v>2</v>
      </c>
      <c r="X159" s="5" t="s">
        <v>1229</v>
      </c>
      <c r="Y159" s="5"/>
      <c r="Z159" s="5" t="s">
        <v>1230</v>
      </c>
    </row>
    <row r="160" spans="1:26" x14ac:dyDescent="0.35">
      <c r="A160" s="8">
        <v>87</v>
      </c>
      <c r="B160" s="12" t="s">
        <v>1231</v>
      </c>
      <c r="C160" s="5" t="s">
        <v>1232</v>
      </c>
      <c r="D160" s="8">
        <v>2022</v>
      </c>
      <c r="E160" s="5" t="s">
        <v>1045</v>
      </c>
      <c r="F160" s="5" t="s">
        <v>946</v>
      </c>
      <c r="G160" s="5" t="s">
        <v>1233</v>
      </c>
      <c r="H160" s="5" t="s">
        <v>1234</v>
      </c>
      <c r="I160" s="5">
        <v>215</v>
      </c>
      <c r="J160" s="6">
        <v>45469.38380787037</v>
      </c>
      <c r="K160" s="5" t="s">
        <v>609</v>
      </c>
      <c r="L160" s="5"/>
      <c r="M160" s="5"/>
      <c r="N160" s="5"/>
      <c r="O160" s="5"/>
      <c r="P160" s="5"/>
      <c r="Q160" s="5"/>
      <c r="R160" s="5"/>
      <c r="S160" s="5">
        <v>87</v>
      </c>
      <c r="T160" s="5">
        <v>43.5</v>
      </c>
      <c r="U160" s="5">
        <v>22</v>
      </c>
      <c r="V160" s="5">
        <v>4</v>
      </c>
      <c r="W160" s="5">
        <v>2</v>
      </c>
      <c r="X160" s="5" t="s">
        <v>1235</v>
      </c>
      <c r="Y160" s="5" t="s">
        <v>1233</v>
      </c>
      <c r="Z160" s="5" t="s">
        <v>1236</v>
      </c>
    </row>
    <row r="161" spans="1:26" x14ac:dyDescent="0.35">
      <c r="A161" s="8">
        <v>73</v>
      </c>
      <c r="B161" s="12" t="s">
        <v>1237</v>
      </c>
      <c r="C161" s="5" t="s">
        <v>1238</v>
      </c>
      <c r="D161" s="8">
        <v>2022</v>
      </c>
      <c r="E161" s="5" t="s">
        <v>1239</v>
      </c>
      <c r="F161" s="5" t="s">
        <v>946</v>
      </c>
      <c r="G161" s="5" t="s">
        <v>1240</v>
      </c>
      <c r="H161" s="5" t="s">
        <v>1241</v>
      </c>
      <c r="I161" s="5">
        <v>224</v>
      </c>
      <c r="J161" s="6">
        <v>45469.38380787037</v>
      </c>
      <c r="K161" s="5" t="s">
        <v>609</v>
      </c>
      <c r="L161" s="5"/>
      <c r="M161" s="5"/>
      <c r="N161" s="5"/>
      <c r="O161" s="5"/>
      <c r="P161" s="5"/>
      <c r="Q161" s="5"/>
      <c r="R161" s="5"/>
      <c r="S161" s="5">
        <v>73</v>
      </c>
      <c r="T161" s="5">
        <v>36.5</v>
      </c>
      <c r="U161" s="5">
        <v>18</v>
      </c>
      <c r="V161" s="5">
        <v>4</v>
      </c>
      <c r="W161" s="5">
        <v>2</v>
      </c>
      <c r="X161" s="5" t="s">
        <v>1242</v>
      </c>
      <c r="Y161" s="5" t="s">
        <v>1240</v>
      </c>
      <c r="Z161" s="5" t="s">
        <v>1243</v>
      </c>
    </row>
    <row r="162" spans="1:26" x14ac:dyDescent="0.35">
      <c r="A162" s="8">
        <v>86</v>
      </c>
      <c r="B162" s="12" t="s">
        <v>1244</v>
      </c>
      <c r="C162" s="5" t="s">
        <v>1245</v>
      </c>
      <c r="D162" s="8">
        <v>2022</v>
      </c>
      <c r="E162" s="5" t="s">
        <v>1246</v>
      </c>
      <c r="F162" s="5" t="s">
        <v>946</v>
      </c>
      <c r="G162" s="5" t="s">
        <v>1247</v>
      </c>
      <c r="H162" s="5" t="s">
        <v>1248</v>
      </c>
      <c r="I162" s="5">
        <v>226</v>
      </c>
      <c r="J162" s="6">
        <v>45469.38380787037</v>
      </c>
      <c r="K162" s="5"/>
      <c r="L162" s="5"/>
      <c r="M162" s="5"/>
      <c r="N162" s="5"/>
      <c r="O162" s="5"/>
      <c r="P162" s="5"/>
      <c r="Q162" s="5"/>
      <c r="R162" s="5"/>
      <c r="S162" s="5">
        <v>86</v>
      </c>
      <c r="T162" s="5">
        <v>43</v>
      </c>
      <c r="U162" s="5">
        <v>86</v>
      </c>
      <c r="V162" s="5">
        <v>1</v>
      </c>
      <c r="W162" s="5">
        <v>2</v>
      </c>
      <c r="X162" s="5" t="s">
        <v>1249</v>
      </c>
      <c r="Y162" s="5"/>
      <c r="Z162" s="5" t="s">
        <v>1250</v>
      </c>
    </row>
    <row r="163" spans="1:26" x14ac:dyDescent="0.35">
      <c r="A163" s="8">
        <v>60</v>
      </c>
      <c r="B163" s="12" t="s">
        <v>1251</v>
      </c>
      <c r="C163" s="5" t="s">
        <v>1252</v>
      </c>
      <c r="D163" s="8">
        <v>2023</v>
      </c>
      <c r="E163" s="5" t="s">
        <v>1253</v>
      </c>
      <c r="F163" s="5" t="s">
        <v>946</v>
      </c>
      <c r="G163" s="5" t="s">
        <v>1254</v>
      </c>
      <c r="H163" s="5" t="s">
        <v>1255</v>
      </c>
      <c r="I163" s="5">
        <v>227</v>
      </c>
      <c r="J163" s="6">
        <v>45469.38380787037</v>
      </c>
      <c r="K163" s="5"/>
      <c r="L163" s="5"/>
      <c r="M163" s="5"/>
      <c r="N163" s="5"/>
      <c r="O163" s="5"/>
      <c r="P163" s="5"/>
      <c r="Q163" s="5"/>
      <c r="R163" s="5"/>
      <c r="S163" s="5">
        <v>60</v>
      </c>
      <c r="T163" s="5">
        <v>60</v>
      </c>
      <c r="U163" s="5">
        <v>15</v>
      </c>
      <c r="V163" s="5">
        <v>4</v>
      </c>
      <c r="W163" s="5">
        <v>1</v>
      </c>
      <c r="X163" s="5" t="s">
        <v>1256</v>
      </c>
      <c r="Y163" s="5"/>
      <c r="Z163" s="5" t="s">
        <v>1257</v>
      </c>
    </row>
    <row r="164" spans="1:26" x14ac:dyDescent="0.35">
      <c r="A164" s="8">
        <v>156</v>
      </c>
      <c r="B164" s="12" t="s">
        <v>1258</v>
      </c>
      <c r="C164" s="5" t="s">
        <v>1259</v>
      </c>
      <c r="D164" s="8">
        <v>2023</v>
      </c>
      <c r="E164" s="5" t="s">
        <v>1260</v>
      </c>
      <c r="F164" s="5" t="s">
        <v>946</v>
      </c>
      <c r="G164" s="5" t="s">
        <v>1261</v>
      </c>
      <c r="H164" s="5" t="s">
        <v>1262</v>
      </c>
      <c r="I164" s="5">
        <v>233</v>
      </c>
      <c r="J164" s="6">
        <v>45469.38380787037</v>
      </c>
      <c r="K164" s="5"/>
      <c r="L164" s="5"/>
      <c r="M164" s="5"/>
      <c r="N164" s="5"/>
      <c r="O164" s="5"/>
      <c r="P164" s="5"/>
      <c r="Q164" s="5"/>
      <c r="R164" s="5"/>
      <c r="S164" s="5">
        <v>156</v>
      </c>
      <c r="T164" s="5">
        <v>156</v>
      </c>
      <c r="U164" s="5">
        <v>31</v>
      </c>
      <c r="V164" s="5">
        <v>5</v>
      </c>
      <c r="W164" s="5">
        <v>1</v>
      </c>
      <c r="X164" s="5" t="s">
        <v>1263</v>
      </c>
      <c r="Y164" s="5"/>
      <c r="Z164" s="5" t="s">
        <v>1264</v>
      </c>
    </row>
    <row r="165" spans="1:26" x14ac:dyDescent="0.35">
      <c r="A165" s="8">
        <v>113</v>
      </c>
      <c r="B165" s="12" t="s">
        <v>1265</v>
      </c>
      <c r="C165" s="5" t="s">
        <v>1266</v>
      </c>
      <c r="D165" s="8">
        <v>2021</v>
      </c>
      <c r="E165" s="5" t="s">
        <v>1100</v>
      </c>
      <c r="F165" s="5" t="s">
        <v>946</v>
      </c>
      <c r="G165" s="5" t="s">
        <v>1267</v>
      </c>
      <c r="H165" s="5" t="s">
        <v>1268</v>
      </c>
      <c r="I165" s="5">
        <v>237</v>
      </c>
      <c r="J165" s="6">
        <v>45469.38380787037</v>
      </c>
      <c r="K165" s="5"/>
      <c r="L165" s="5"/>
      <c r="M165" s="5"/>
      <c r="N165" s="5"/>
      <c r="O165" s="5"/>
      <c r="P165" s="5"/>
      <c r="Q165" s="5"/>
      <c r="R165" s="5"/>
      <c r="S165" s="5">
        <v>113</v>
      </c>
      <c r="T165" s="5">
        <v>37.67</v>
      </c>
      <c r="U165" s="5">
        <v>28</v>
      </c>
      <c r="V165" s="5">
        <v>4</v>
      </c>
      <c r="W165" s="5">
        <v>3</v>
      </c>
      <c r="X165" s="5" t="s">
        <v>1269</v>
      </c>
      <c r="Y165" s="5"/>
      <c r="Z165" s="5" t="s">
        <v>1270</v>
      </c>
    </row>
    <row r="166" spans="1:26" x14ac:dyDescent="0.35">
      <c r="A166" s="8">
        <v>595</v>
      </c>
      <c r="B166" s="12" t="s">
        <v>1271</v>
      </c>
      <c r="C166" s="5" t="s">
        <v>1272</v>
      </c>
      <c r="D166" s="8">
        <v>2021</v>
      </c>
      <c r="E166" s="5" t="s">
        <v>1273</v>
      </c>
      <c r="F166" s="5" t="s">
        <v>946</v>
      </c>
      <c r="G166" s="5" t="s">
        <v>1274</v>
      </c>
      <c r="H166" s="5" t="s">
        <v>1275</v>
      </c>
      <c r="I166" s="5">
        <v>239</v>
      </c>
      <c r="J166" s="6">
        <v>45469.38380787037</v>
      </c>
      <c r="K166" s="5"/>
      <c r="L166" s="5"/>
      <c r="M166" s="5"/>
      <c r="N166" s="5"/>
      <c r="O166" s="5"/>
      <c r="P166" s="5"/>
      <c r="Q166" s="5"/>
      <c r="R166" s="5"/>
      <c r="S166" s="5">
        <v>595</v>
      </c>
      <c r="T166" s="5">
        <v>198.33</v>
      </c>
      <c r="U166" s="5">
        <v>99</v>
      </c>
      <c r="V166" s="5">
        <v>6</v>
      </c>
      <c r="W166" s="5">
        <v>3</v>
      </c>
      <c r="X166" s="5" t="s">
        <v>1276</v>
      </c>
      <c r="Y166" s="5" t="s">
        <v>1277</v>
      </c>
      <c r="Z166" s="5" t="s">
        <v>1278</v>
      </c>
    </row>
    <row r="167" spans="1:26" x14ac:dyDescent="0.35">
      <c r="A167" s="8">
        <v>56</v>
      </c>
      <c r="B167" s="12" t="s">
        <v>1279</v>
      </c>
      <c r="C167" s="5" t="s">
        <v>1280</v>
      </c>
      <c r="D167" s="8">
        <v>2022</v>
      </c>
      <c r="E167" s="5" t="s">
        <v>1281</v>
      </c>
      <c r="F167" s="5" t="s">
        <v>946</v>
      </c>
      <c r="G167" s="5" t="s">
        <v>1282</v>
      </c>
      <c r="H167" s="5" t="s">
        <v>1283</v>
      </c>
      <c r="I167" s="5">
        <v>241</v>
      </c>
      <c r="J167" s="6">
        <v>45469.38380787037</v>
      </c>
      <c r="K167" s="5"/>
      <c r="L167" s="5"/>
      <c r="M167" s="5"/>
      <c r="N167" s="5"/>
      <c r="O167" s="5"/>
      <c r="P167" s="5"/>
      <c r="Q167" s="5"/>
      <c r="R167" s="5"/>
      <c r="S167" s="5">
        <v>56</v>
      </c>
      <c r="T167" s="5">
        <v>28</v>
      </c>
      <c r="U167" s="5">
        <v>14</v>
      </c>
      <c r="V167" s="5">
        <v>4</v>
      </c>
      <c r="W167" s="5">
        <v>2</v>
      </c>
      <c r="X167" s="5" t="s">
        <v>1284</v>
      </c>
      <c r="Y167" s="5"/>
      <c r="Z167" s="5" t="s">
        <v>1285</v>
      </c>
    </row>
    <row r="168" spans="1:26" x14ac:dyDescent="0.35">
      <c r="A168" s="8">
        <v>167</v>
      </c>
      <c r="B168" s="12" t="s">
        <v>1286</v>
      </c>
      <c r="C168" s="5" t="s">
        <v>1287</v>
      </c>
      <c r="D168" s="8">
        <v>2021</v>
      </c>
      <c r="E168" s="5" t="s">
        <v>1288</v>
      </c>
      <c r="F168" s="5" t="s">
        <v>946</v>
      </c>
      <c r="G168" s="5" t="s">
        <v>1289</v>
      </c>
      <c r="H168" s="5" t="s">
        <v>1290</v>
      </c>
      <c r="I168" s="5">
        <v>244</v>
      </c>
      <c r="J168" s="6">
        <v>45469.38380787037</v>
      </c>
      <c r="K168" s="5"/>
      <c r="L168" s="5"/>
      <c r="M168" s="5"/>
      <c r="N168" s="5"/>
      <c r="O168" s="5"/>
      <c r="P168" s="5"/>
      <c r="Q168" s="5"/>
      <c r="R168" s="5"/>
      <c r="S168" s="5">
        <v>167</v>
      </c>
      <c r="T168" s="5">
        <v>55.67</v>
      </c>
      <c r="U168" s="5">
        <v>84</v>
      </c>
      <c r="V168" s="5">
        <v>2</v>
      </c>
      <c r="W168" s="5">
        <v>3</v>
      </c>
      <c r="X168" s="5" t="s">
        <v>1291</v>
      </c>
      <c r="Y168" s="5" t="s">
        <v>1292</v>
      </c>
      <c r="Z168" s="5" t="s">
        <v>1293</v>
      </c>
    </row>
    <row r="169" spans="1:26" x14ac:dyDescent="0.35">
      <c r="A169" s="8">
        <v>667</v>
      </c>
      <c r="B169" s="12" t="s">
        <v>1294</v>
      </c>
      <c r="C169" s="5" t="s">
        <v>1295</v>
      </c>
      <c r="D169" s="8">
        <v>2021</v>
      </c>
      <c r="E169" s="5" t="s">
        <v>1038</v>
      </c>
      <c r="F169" s="5" t="s">
        <v>946</v>
      </c>
      <c r="G169" s="5" t="s">
        <v>1296</v>
      </c>
      <c r="H169" s="5" t="s">
        <v>1297</v>
      </c>
      <c r="I169" s="5">
        <v>248</v>
      </c>
      <c r="J169" s="6">
        <v>45469.38380787037</v>
      </c>
      <c r="K169" s="5" t="s">
        <v>609</v>
      </c>
      <c r="L169" s="5"/>
      <c r="M169" s="5"/>
      <c r="N169" s="5"/>
      <c r="O169" s="5"/>
      <c r="P169" s="5"/>
      <c r="Q169" s="5"/>
      <c r="R169" s="5"/>
      <c r="S169" s="5">
        <v>667</v>
      </c>
      <c r="T169" s="5">
        <v>222.33</v>
      </c>
      <c r="U169" s="5">
        <v>334</v>
      </c>
      <c r="V169" s="5">
        <v>2</v>
      </c>
      <c r="W169" s="5">
        <v>3</v>
      </c>
      <c r="X169" s="5" t="s">
        <v>1298</v>
      </c>
      <c r="Y169" s="5" t="s">
        <v>1296</v>
      </c>
      <c r="Z169" s="5" t="s">
        <v>1299</v>
      </c>
    </row>
    <row r="170" spans="1:26" x14ac:dyDescent="0.35">
      <c r="A170" s="8">
        <v>124</v>
      </c>
      <c r="B170" s="12" t="s">
        <v>1300</v>
      </c>
      <c r="C170" s="5" t="s">
        <v>1301</v>
      </c>
      <c r="D170" s="8">
        <v>2022</v>
      </c>
      <c r="E170" s="5" t="s">
        <v>1137</v>
      </c>
      <c r="F170" s="5" t="s">
        <v>946</v>
      </c>
      <c r="G170" s="5" t="s">
        <v>1302</v>
      </c>
      <c r="H170" s="5" t="s">
        <v>1303</v>
      </c>
      <c r="I170" s="5">
        <v>255</v>
      </c>
      <c r="J170" s="6">
        <v>45469.38380787037</v>
      </c>
      <c r="K170" s="5"/>
      <c r="L170" s="5"/>
      <c r="M170" s="5"/>
      <c r="N170" s="5"/>
      <c r="O170" s="5"/>
      <c r="P170" s="5"/>
      <c r="Q170" s="5"/>
      <c r="R170" s="5"/>
      <c r="S170" s="5">
        <v>124</v>
      </c>
      <c r="T170" s="5">
        <v>62</v>
      </c>
      <c r="U170" s="5">
        <v>41</v>
      </c>
      <c r="V170" s="5">
        <v>3</v>
      </c>
      <c r="W170" s="5">
        <v>2</v>
      </c>
      <c r="X170" s="5" t="s">
        <v>1304</v>
      </c>
      <c r="Y170" s="5"/>
      <c r="Z170" s="5" t="s">
        <v>1305</v>
      </c>
    </row>
    <row r="171" spans="1:26" x14ac:dyDescent="0.35">
      <c r="A171" s="8">
        <v>393</v>
      </c>
      <c r="B171" s="12" t="s">
        <v>1306</v>
      </c>
      <c r="C171" s="5" t="s">
        <v>1307</v>
      </c>
      <c r="D171" s="8">
        <v>2021</v>
      </c>
      <c r="E171" s="5" t="s">
        <v>1308</v>
      </c>
      <c r="F171" s="5" t="s">
        <v>946</v>
      </c>
      <c r="G171" s="5" t="s">
        <v>1309</v>
      </c>
      <c r="H171" s="5" t="s">
        <v>1310</v>
      </c>
      <c r="I171" s="5">
        <v>257</v>
      </c>
      <c r="J171" s="6">
        <v>45469.38380787037</v>
      </c>
      <c r="K171" s="5"/>
      <c r="L171" s="5"/>
      <c r="M171" s="5"/>
      <c r="N171" s="5"/>
      <c r="O171" s="5"/>
      <c r="P171" s="5"/>
      <c r="Q171" s="5"/>
      <c r="R171" s="5"/>
      <c r="S171" s="5">
        <v>393</v>
      </c>
      <c r="T171" s="5">
        <v>131</v>
      </c>
      <c r="U171" s="5">
        <v>98</v>
      </c>
      <c r="V171" s="5">
        <v>4</v>
      </c>
      <c r="W171" s="5">
        <v>3</v>
      </c>
      <c r="X171" s="5" t="s">
        <v>1311</v>
      </c>
      <c r="Y171" s="5" t="s">
        <v>1312</v>
      </c>
      <c r="Z171" s="5" t="s">
        <v>1313</v>
      </c>
    </row>
    <row r="172" spans="1:26" x14ac:dyDescent="0.35">
      <c r="A172" s="8">
        <v>105</v>
      </c>
      <c r="B172" s="12" t="s">
        <v>1314</v>
      </c>
      <c r="C172" s="5" t="s">
        <v>1315</v>
      </c>
      <c r="D172" s="8">
        <v>2022</v>
      </c>
      <c r="E172" s="5" t="s">
        <v>1316</v>
      </c>
      <c r="F172" s="5" t="s">
        <v>946</v>
      </c>
      <c r="G172" s="5" t="s">
        <v>1317</v>
      </c>
      <c r="H172" s="5" t="s">
        <v>1318</v>
      </c>
      <c r="I172" s="5">
        <v>260</v>
      </c>
      <c r="J172" s="6">
        <v>45469.38380787037</v>
      </c>
      <c r="K172" s="5"/>
      <c r="L172" s="5"/>
      <c r="M172" s="5"/>
      <c r="N172" s="5"/>
      <c r="O172" s="5"/>
      <c r="P172" s="5"/>
      <c r="Q172" s="5"/>
      <c r="R172" s="5"/>
      <c r="S172" s="5">
        <v>105</v>
      </c>
      <c r="T172" s="5">
        <v>52.5</v>
      </c>
      <c r="U172" s="5">
        <v>26</v>
      </c>
      <c r="V172" s="5">
        <v>4</v>
      </c>
      <c r="W172" s="5">
        <v>2</v>
      </c>
      <c r="X172" s="5" t="s">
        <v>1319</v>
      </c>
      <c r="Y172" s="5"/>
      <c r="Z172" s="5" t="s">
        <v>1320</v>
      </c>
    </row>
    <row r="173" spans="1:26" x14ac:dyDescent="0.35">
      <c r="A173" s="8">
        <v>64</v>
      </c>
      <c r="B173" s="12" t="s">
        <v>1321</v>
      </c>
      <c r="C173" s="5" t="s">
        <v>1322</v>
      </c>
      <c r="D173" s="8">
        <v>2023</v>
      </c>
      <c r="E173" s="5" t="s">
        <v>1323</v>
      </c>
      <c r="F173" s="5" t="s">
        <v>946</v>
      </c>
      <c r="G173" s="5" t="s">
        <v>1324</v>
      </c>
      <c r="H173" s="5" t="s">
        <v>1325</v>
      </c>
      <c r="I173" s="5">
        <v>262</v>
      </c>
      <c r="J173" s="6">
        <v>45469.38380787037</v>
      </c>
      <c r="K173" s="5"/>
      <c r="L173" s="5"/>
      <c r="M173" s="5"/>
      <c r="N173" s="5"/>
      <c r="O173" s="5"/>
      <c r="P173" s="5"/>
      <c r="Q173" s="5"/>
      <c r="R173" s="5"/>
      <c r="S173" s="5">
        <v>64</v>
      </c>
      <c r="T173" s="5">
        <v>64</v>
      </c>
      <c r="U173" s="5">
        <v>13</v>
      </c>
      <c r="V173" s="5">
        <v>5</v>
      </c>
      <c r="W173" s="5">
        <v>1</v>
      </c>
      <c r="X173" s="5" t="s">
        <v>1326</v>
      </c>
      <c r="Y173" s="5"/>
      <c r="Z173" s="5" t="s">
        <v>1327</v>
      </c>
    </row>
    <row r="174" spans="1:26" x14ac:dyDescent="0.35">
      <c r="A174" s="8">
        <v>83</v>
      </c>
      <c r="B174" s="12" t="s">
        <v>1328</v>
      </c>
      <c r="C174" s="5" t="s">
        <v>1329</v>
      </c>
      <c r="D174" s="8">
        <v>2022</v>
      </c>
      <c r="E174" s="5" t="s">
        <v>1330</v>
      </c>
      <c r="F174" s="5" t="s">
        <v>946</v>
      </c>
      <c r="G174" s="5" t="s">
        <v>1331</v>
      </c>
      <c r="H174" s="5" t="s">
        <v>1332</v>
      </c>
      <c r="I174" s="5">
        <v>264</v>
      </c>
      <c r="J174" s="6">
        <v>45469.38380787037</v>
      </c>
      <c r="K174" s="5"/>
      <c r="L174" s="5"/>
      <c r="M174" s="5"/>
      <c r="N174" s="5"/>
      <c r="O174" s="5"/>
      <c r="P174" s="5"/>
      <c r="Q174" s="5"/>
      <c r="R174" s="5"/>
      <c r="S174" s="5">
        <v>83</v>
      </c>
      <c r="T174" s="5">
        <v>41.5</v>
      </c>
      <c r="U174" s="5">
        <v>28</v>
      </c>
      <c r="V174" s="5">
        <v>3</v>
      </c>
      <c r="W174" s="5">
        <v>2</v>
      </c>
      <c r="X174" s="5" t="s">
        <v>1333</v>
      </c>
      <c r="Y174" s="5"/>
      <c r="Z174" s="5" t="s">
        <v>1334</v>
      </c>
    </row>
    <row r="175" spans="1:26" x14ac:dyDescent="0.35">
      <c r="A175" s="8">
        <v>159</v>
      </c>
      <c r="B175" s="12" t="s">
        <v>1335</v>
      </c>
      <c r="C175" s="5" t="s">
        <v>1336</v>
      </c>
      <c r="D175" s="8">
        <v>2022</v>
      </c>
      <c r="E175" s="5" t="s">
        <v>82</v>
      </c>
      <c r="F175" s="5" t="s">
        <v>946</v>
      </c>
      <c r="G175" s="5" t="s">
        <v>1337</v>
      </c>
      <c r="H175" s="5" t="s">
        <v>1338</v>
      </c>
      <c r="I175" s="5">
        <v>265</v>
      </c>
      <c r="J175" s="6">
        <v>45469.38380787037</v>
      </c>
      <c r="K175" s="5" t="s">
        <v>609</v>
      </c>
      <c r="L175" s="5"/>
      <c r="M175" s="5"/>
      <c r="N175" s="5"/>
      <c r="O175" s="5"/>
      <c r="P175" s="5"/>
      <c r="Q175" s="5"/>
      <c r="R175" s="5"/>
      <c r="S175" s="5">
        <v>159</v>
      </c>
      <c r="T175" s="5">
        <v>79.5</v>
      </c>
      <c r="U175" s="5">
        <v>40</v>
      </c>
      <c r="V175" s="5">
        <v>4</v>
      </c>
      <c r="W175" s="5">
        <v>2</v>
      </c>
      <c r="X175" s="5" t="s">
        <v>1339</v>
      </c>
      <c r="Y175" s="5" t="s">
        <v>1337</v>
      </c>
      <c r="Z175" s="5" t="s">
        <v>1340</v>
      </c>
    </row>
    <row r="176" spans="1:26" x14ac:dyDescent="0.35">
      <c r="A176" s="8">
        <v>263</v>
      </c>
      <c r="B176" s="12" t="s">
        <v>1341</v>
      </c>
      <c r="C176" s="5" t="s">
        <v>1342</v>
      </c>
      <c r="D176" s="8">
        <v>2021</v>
      </c>
      <c r="E176" s="5" t="s">
        <v>1343</v>
      </c>
      <c r="F176" s="5" t="s">
        <v>946</v>
      </c>
      <c r="G176" s="5" t="s">
        <v>1344</v>
      </c>
      <c r="H176" s="5" t="s">
        <v>1345</v>
      </c>
      <c r="I176" s="5">
        <v>266</v>
      </c>
      <c r="J176" s="6">
        <v>45469.38380787037</v>
      </c>
      <c r="K176" s="5"/>
      <c r="L176" s="5"/>
      <c r="M176" s="5"/>
      <c r="N176" s="5"/>
      <c r="O176" s="5"/>
      <c r="P176" s="5"/>
      <c r="Q176" s="5"/>
      <c r="R176" s="5"/>
      <c r="S176" s="5">
        <v>263</v>
      </c>
      <c r="T176" s="5">
        <v>87.67</v>
      </c>
      <c r="U176" s="5">
        <v>66</v>
      </c>
      <c r="V176" s="5">
        <v>4</v>
      </c>
      <c r="W176" s="5">
        <v>3</v>
      </c>
      <c r="X176" s="5" t="s">
        <v>1346</v>
      </c>
      <c r="Y176" s="5" t="s">
        <v>1347</v>
      </c>
      <c r="Z176" s="5" t="s">
        <v>1348</v>
      </c>
    </row>
    <row r="177" spans="1:26" x14ac:dyDescent="0.35">
      <c r="A177" s="8">
        <v>80</v>
      </c>
      <c r="B177" s="12" t="s">
        <v>1349</v>
      </c>
      <c r="C177" s="5" t="s">
        <v>1350</v>
      </c>
      <c r="D177" s="8">
        <v>2023</v>
      </c>
      <c r="E177" s="5" t="s">
        <v>1351</v>
      </c>
      <c r="F177" s="5" t="s">
        <v>946</v>
      </c>
      <c r="G177" s="5" t="s">
        <v>1352</v>
      </c>
      <c r="H177" s="5" t="s">
        <v>1353</v>
      </c>
      <c r="I177" s="5">
        <v>268</v>
      </c>
      <c r="J177" s="6">
        <v>45469.38380787037</v>
      </c>
      <c r="K177" s="5" t="s">
        <v>609</v>
      </c>
      <c r="L177" s="5"/>
      <c r="M177" s="5"/>
      <c r="N177" s="5"/>
      <c r="O177" s="5"/>
      <c r="P177" s="5"/>
      <c r="Q177" s="5"/>
      <c r="R177" s="5"/>
      <c r="S177" s="5">
        <v>80</v>
      </c>
      <c r="T177" s="5">
        <v>80</v>
      </c>
      <c r="U177" s="5">
        <v>80</v>
      </c>
      <c r="V177" s="5">
        <v>1</v>
      </c>
      <c r="W177" s="5">
        <v>1</v>
      </c>
      <c r="X177" s="5" t="s">
        <v>1354</v>
      </c>
      <c r="Y177" s="5" t="s">
        <v>1352</v>
      </c>
      <c r="Z177" s="5" t="s">
        <v>1355</v>
      </c>
    </row>
    <row r="178" spans="1:26" x14ac:dyDescent="0.35">
      <c r="A178" s="8">
        <v>67</v>
      </c>
      <c r="B178" s="12" t="s">
        <v>1356</v>
      </c>
      <c r="C178" s="5" t="s">
        <v>1357</v>
      </c>
      <c r="D178" s="8">
        <v>2022</v>
      </c>
      <c r="E178" s="5" t="s">
        <v>1358</v>
      </c>
      <c r="F178" s="5" t="s">
        <v>946</v>
      </c>
      <c r="G178" s="5" t="s">
        <v>1359</v>
      </c>
      <c r="H178" s="5" t="s">
        <v>1360</v>
      </c>
      <c r="I178" s="5">
        <v>273</v>
      </c>
      <c r="J178" s="6">
        <v>45469.38380787037</v>
      </c>
      <c r="K178" s="5"/>
      <c r="L178" s="5"/>
      <c r="M178" s="5"/>
      <c r="N178" s="5"/>
      <c r="O178" s="5"/>
      <c r="P178" s="5"/>
      <c r="Q178" s="5"/>
      <c r="R178" s="5"/>
      <c r="S178" s="5">
        <v>67</v>
      </c>
      <c r="T178" s="5">
        <v>33.5</v>
      </c>
      <c r="U178" s="5">
        <v>22</v>
      </c>
      <c r="V178" s="5">
        <v>3</v>
      </c>
      <c r="W178" s="5">
        <v>2</v>
      </c>
      <c r="X178" s="5" t="s">
        <v>1361</v>
      </c>
      <c r="Y178" s="5" t="s">
        <v>1362</v>
      </c>
      <c r="Z178" s="5" t="s">
        <v>1363</v>
      </c>
    </row>
    <row r="179" spans="1:26" x14ac:dyDescent="0.35">
      <c r="A179" s="8">
        <v>61</v>
      </c>
      <c r="B179" s="12" t="s">
        <v>1364</v>
      </c>
      <c r="C179" s="5" t="s">
        <v>1365</v>
      </c>
      <c r="D179" s="8">
        <v>2021</v>
      </c>
      <c r="E179" s="5" t="s">
        <v>1366</v>
      </c>
      <c r="F179" s="5" t="s">
        <v>946</v>
      </c>
      <c r="G179" s="5" t="s">
        <v>1367</v>
      </c>
      <c r="H179" s="5" t="s">
        <v>1368</v>
      </c>
      <c r="I179" s="5">
        <v>278</v>
      </c>
      <c r="J179" s="6">
        <v>45469.38380787037</v>
      </c>
      <c r="K179" s="5"/>
      <c r="L179" s="5"/>
      <c r="M179" s="5"/>
      <c r="N179" s="5"/>
      <c r="O179" s="5"/>
      <c r="P179" s="5"/>
      <c r="Q179" s="5"/>
      <c r="R179" s="5"/>
      <c r="S179" s="5">
        <v>61</v>
      </c>
      <c r="T179" s="5">
        <v>20.329999999999998</v>
      </c>
      <c r="U179" s="5">
        <v>15</v>
      </c>
      <c r="V179" s="5">
        <v>4</v>
      </c>
      <c r="W179" s="5">
        <v>3</v>
      </c>
      <c r="X179" s="5" t="s">
        <v>1369</v>
      </c>
      <c r="Y179" s="5" t="s">
        <v>1370</v>
      </c>
      <c r="Z179" s="5" t="s">
        <v>1371</v>
      </c>
    </row>
    <row r="180" spans="1:26" x14ac:dyDescent="0.35">
      <c r="A180" s="8">
        <v>73</v>
      </c>
      <c r="B180" s="12" t="s">
        <v>1372</v>
      </c>
      <c r="C180" s="5" t="s">
        <v>1373</v>
      </c>
      <c r="D180" s="8">
        <v>2023</v>
      </c>
      <c r="E180" s="5" t="s">
        <v>1374</v>
      </c>
      <c r="F180" s="5" t="s">
        <v>946</v>
      </c>
      <c r="G180" s="5" t="s">
        <v>1375</v>
      </c>
      <c r="H180" s="5" t="s">
        <v>1376</v>
      </c>
      <c r="I180" s="5">
        <v>279</v>
      </c>
      <c r="J180" s="6">
        <v>45469.38380787037</v>
      </c>
      <c r="K180" s="5" t="s">
        <v>609</v>
      </c>
      <c r="L180" s="5"/>
      <c r="M180" s="5"/>
      <c r="N180" s="5"/>
      <c r="O180" s="5"/>
      <c r="P180" s="5"/>
      <c r="Q180" s="5"/>
      <c r="R180" s="5"/>
      <c r="S180" s="5">
        <v>73</v>
      </c>
      <c r="T180" s="5">
        <v>73</v>
      </c>
      <c r="U180" s="5">
        <v>18</v>
      </c>
      <c r="V180" s="5">
        <v>4</v>
      </c>
      <c r="W180" s="5">
        <v>1</v>
      </c>
      <c r="X180" s="5" t="s">
        <v>1377</v>
      </c>
      <c r="Y180" s="5" t="s">
        <v>1375</v>
      </c>
      <c r="Z180" s="5" t="s">
        <v>1378</v>
      </c>
    </row>
    <row r="181" spans="1:26" x14ac:dyDescent="0.35">
      <c r="A181" s="8">
        <v>119</v>
      </c>
      <c r="B181" s="12" t="s">
        <v>1379</v>
      </c>
      <c r="C181" s="5" t="s">
        <v>1380</v>
      </c>
      <c r="D181" s="8">
        <v>2021</v>
      </c>
      <c r="E181" s="5" t="s">
        <v>1190</v>
      </c>
      <c r="F181" s="5" t="s">
        <v>946</v>
      </c>
      <c r="G181" s="5" t="s">
        <v>1381</v>
      </c>
      <c r="H181" s="5" t="s">
        <v>1382</v>
      </c>
      <c r="I181" s="5">
        <v>281</v>
      </c>
      <c r="J181" s="6">
        <v>45469.38380787037</v>
      </c>
      <c r="K181" s="5" t="s">
        <v>609</v>
      </c>
      <c r="L181" s="5"/>
      <c r="M181" s="5"/>
      <c r="N181" s="5"/>
      <c r="O181" s="5"/>
      <c r="P181" s="5"/>
      <c r="Q181" s="5"/>
      <c r="R181" s="5"/>
      <c r="S181" s="5">
        <v>119</v>
      </c>
      <c r="T181" s="5">
        <v>39.67</v>
      </c>
      <c r="U181" s="5">
        <v>60</v>
      </c>
      <c r="V181" s="5">
        <v>2</v>
      </c>
      <c r="W181" s="5">
        <v>3</v>
      </c>
      <c r="X181" s="5" t="s">
        <v>1383</v>
      </c>
      <c r="Y181" s="5" t="s">
        <v>1381</v>
      </c>
      <c r="Z181" s="5" t="s">
        <v>1384</v>
      </c>
    </row>
    <row r="182" spans="1:26" x14ac:dyDescent="0.35">
      <c r="A182" s="8">
        <v>140</v>
      </c>
      <c r="B182" s="12" t="s">
        <v>1385</v>
      </c>
      <c r="C182" s="5" t="s">
        <v>1386</v>
      </c>
      <c r="D182" s="8">
        <v>2023</v>
      </c>
      <c r="E182" s="5" t="s">
        <v>1387</v>
      </c>
      <c r="F182" s="5" t="s">
        <v>946</v>
      </c>
      <c r="G182" s="5" t="s">
        <v>1388</v>
      </c>
      <c r="H182" s="5" t="s">
        <v>1389</v>
      </c>
      <c r="I182" s="5">
        <v>283</v>
      </c>
      <c r="J182" s="6">
        <v>45469.38380787037</v>
      </c>
      <c r="K182" s="5" t="s">
        <v>609</v>
      </c>
      <c r="L182" s="5"/>
      <c r="M182" s="5"/>
      <c r="N182" s="5"/>
      <c r="O182" s="5"/>
      <c r="P182" s="5"/>
      <c r="Q182" s="5"/>
      <c r="R182" s="5"/>
      <c r="S182" s="5">
        <v>140</v>
      </c>
      <c r="T182" s="5">
        <v>140</v>
      </c>
      <c r="U182" s="5">
        <v>35</v>
      </c>
      <c r="V182" s="5">
        <v>4</v>
      </c>
      <c r="W182" s="5">
        <v>1</v>
      </c>
      <c r="X182" s="5" t="s">
        <v>1390</v>
      </c>
      <c r="Y182" s="5" t="s">
        <v>1388</v>
      </c>
      <c r="Z182" s="5" t="s">
        <v>1391</v>
      </c>
    </row>
    <row r="183" spans="1:26" x14ac:dyDescent="0.35">
      <c r="A183" s="8">
        <v>95</v>
      </c>
      <c r="B183" s="12" t="s">
        <v>1392</v>
      </c>
      <c r="C183" s="5" t="s">
        <v>1393</v>
      </c>
      <c r="D183" s="8">
        <v>2021</v>
      </c>
      <c r="E183" s="5" t="s">
        <v>1182</v>
      </c>
      <c r="F183" s="5" t="s">
        <v>946</v>
      </c>
      <c r="G183" s="5" t="s">
        <v>1394</v>
      </c>
      <c r="H183" s="5" t="s">
        <v>1395</v>
      </c>
      <c r="I183" s="5">
        <v>286</v>
      </c>
      <c r="J183" s="6">
        <v>45469.38380787037</v>
      </c>
      <c r="K183" s="5"/>
      <c r="L183" s="5"/>
      <c r="M183" s="5"/>
      <c r="N183" s="5"/>
      <c r="O183" s="5"/>
      <c r="P183" s="5"/>
      <c r="Q183" s="5"/>
      <c r="R183" s="5"/>
      <c r="S183" s="5">
        <v>95</v>
      </c>
      <c r="T183" s="5">
        <v>31.67</v>
      </c>
      <c r="U183" s="5">
        <v>24</v>
      </c>
      <c r="V183" s="5">
        <v>4</v>
      </c>
      <c r="W183" s="5">
        <v>3</v>
      </c>
      <c r="X183" s="5" t="s">
        <v>1396</v>
      </c>
      <c r="Y183" s="5"/>
      <c r="Z183" s="5" t="s">
        <v>1397</v>
      </c>
    </row>
    <row r="184" spans="1:26" x14ac:dyDescent="0.35">
      <c r="A184" s="8">
        <v>80</v>
      </c>
      <c r="B184" s="12" t="s">
        <v>1398</v>
      </c>
      <c r="C184" s="5" t="s">
        <v>1399</v>
      </c>
      <c r="D184" s="8">
        <v>2021</v>
      </c>
      <c r="E184" s="5" t="s">
        <v>1204</v>
      </c>
      <c r="F184" s="5" t="s">
        <v>946</v>
      </c>
      <c r="G184" s="5" t="s">
        <v>1400</v>
      </c>
      <c r="H184" s="5" t="s">
        <v>1401</v>
      </c>
      <c r="I184" s="5">
        <v>294</v>
      </c>
      <c r="J184" s="6">
        <v>45469.38380787037</v>
      </c>
      <c r="K184" s="5"/>
      <c r="L184" s="5"/>
      <c r="M184" s="5"/>
      <c r="N184" s="5"/>
      <c r="O184" s="5"/>
      <c r="P184" s="5"/>
      <c r="Q184" s="5"/>
      <c r="R184" s="5"/>
      <c r="S184" s="5">
        <v>80</v>
      </c>
      <c r="T184" s="5">
        <v>26.67</v>
      </c>
      <c r="U184" s="5">
        <v>11</v>
      </c>
      <c r="V184" s="5">
        <v>7</v>
      </c>
      <c r="W184" s="5">
        <v>3</v>
      </c>
      <c r="X184" s="5" t="s">
        <v>1402</v>
      </c>
      <c r="Y184" s="5" t="s">
        <v>1403</v>
      </c>
      <c r="Z184" s="5" t="s">
        <v>1404</v>
      </c>
    </row>
    <row r="185" spans="1:26" x14ac:dyDescent="0.35">
      <c r="A185" s="8">
        <v>52</v>
      </c>
      <c r="B185" s="12" t="s">
        <v>1405</v>
      </c>
      <c r="C185" s="5" t="s">
        <v>1406</v>
      </c>
      <c r="D185" s="8">
        <v>2022</v>
      </c>
      <c r="E185" s="5" t="s">
        <v>1407</v>
      </c>
      <c r="F185" s="5" t="s">
        <v>946</v>
      </c>
      <c r="G185" s="5" t="s">
        <v>1408</v>
      </c>
      <c r="H185" s="5" t="s">
        <v>1409</v>
      </c>
      <c r="I185" s="5">
        <v>301</v>
      </c>
      <c r="J185" s="6">
        <v>45469.38380787037</v>
      </c>
      <c r="K185" s="5" t="s">
        <v>609</v>
      </c>
      <c r="L185" s="5"/>
      <c r="M185" s="5"/>
      <c r="N185" s="5"/>
      <c r="O185" s="5"/>
      <c r="P185" s="5"/>
      <c r="Q185" s="5"/>
      <c r="R185" s="5"/>
      <c r="S185" s="5">
        <v>52</v>
      </c>
      <c r="T185" s="5">
        <v>26</v>
      </c>
      <c r="U185" s="5">
        <v>52</v>
      </c>
      <c r="V185" s="5">
        <v>1</v>
      </c>
      <c r="W185" s="5">
        <v>2</v>
      </c>
      <c r="X185" s="5" t="s">
        <v>1410</v>
      </c>
      <c r="Y185" s="5" t="s">
        <v>1408</v>
      </c>
      <c r="Z185" s="5" t="s">
        <v>1411</v>
      </c>
    </row>
    <row r="186" spans="1:26" x14ac:dyDescent="0.35">
      <c r="A186" s="8">
        <v>59</v>
      </c>
      <c r="B186" s="12" t="s">
        <v>1412</v>
      </c>
      <c r="C186" s="5" t="s">
        <v>1413</v>
      </c>
      <c r="D186" s="8">
        <v>2024</v>
      </c>
      <c r="E186" s="5" t="s">
        <v>1414</v>
      </c>
      <c r="F186" s="5" t="s">
        <v>946</v>
      </c>
      <c r="G186" s="5" t="s">
        <v>1415</v>
      </c>
      <c r="H186" s="5" t="s">
        <v>1416</v>
      </c>
      <c r="I186" s="5">
        <v>306</v>
      </c>
      <c r="J186" s="6">
        <v>45469.38380787037</v>
      </c>
      <c r="K186" s="5"/>
      <c r="L186" s="5"/>
      <c r="M186" s="5"/>
      <c r="N186" s="5"/>
      <c r="O186" s="5"/>
      <c r="P186" s="5"/>
      <c r="Q186" s="5"/>
      <c r="R186" s="5"/>
      <c r="S186" s="5">
        <v>59</v>
      </c>
      <c r="T186" s="5">
        <v>59</v>
      </c>
      <c r="U186" s="5">
        <v>12</v>
      </c>
      <c r="V186" s="5">
        <v>5</v>
      </c>
      <c r="W186" s="5">
        <v>1</v>
      </c>
      <c r="X186" s="5" t="s">
        <v>1417</v>
      </c>
      <c r="Y186" s="5"/>
      <c r="Z186" s="5" t="s">
        <v>1418</v>
      </c>
    </row>
    <row r="187" spans="1:26" x14ac:dyDescent="0.35">
      <c r="A187" s="8">
        <v>300</v>
      </c>
      <c r="B187" s="12" t="s">
        <v>1419</v>
      </c>
      <c r="C187" s="5" t="s">
        <v>1420</v>
      </c>
      <c r="D187" s="8">
        <v>2022</v>
      </c>
      <c r="E187" s="5" t="s">
        <v>1421</v>
      </c>
      <c r="F187" s="5" t="s">
        <v>946</v>
      </c>
      <c r="G187" s="5" t="s">
        <v>1422</v>
      </c>
      <c r="H187" s="5" t="s">
        <v>1423</v>
      </c>
      <c r="I187" s="5">
        <v>309</v>
      </c>
      <c r="J187" s="6">
        <v>45469.38380787037</v>
      </c>
      <c r="K187" s="5" t="s">
        <v>609</v>
      </c>
      <c r="L187" s="5"/>
      <c r="M187" s="5"/>
      <c r="N187" s="5"/>
      <c r="O187" s="5"/>
      <c r="P187" s="5"/>
      <c r="Q187" s="5"/>
      <c r="R187" s="5"/>
      <c r="S187" s="5">
        <v>300</v>
      </c>
      <c r="T187" s="5">
        <v>150</v>
      </c>
      <c r="U187" s="5">
        <v>60</v>
      </c>
      <c r="V187" s="5">
        <v>5</v>
      </c>
      <c r="W187" s="5">
        <v>2</v>
      </c>
      <c r="X187" s="5" t="s">
        <v>1424</v>
      </c>
      <c r="Y187" s="5" t="s">
        <v>1422</v>
      </c>
      <c r="Z187" s="5" t="s">
        <v>1425</v>
      </c>
    </row>
    <row r="188" spans="1:26" x14ac:dyDescent="0.35">
      <c r="A188" s="8">
        <v>325</v>
      </c>
      <c r="B188" s="12" t="s">
        <v>1426</v>
      </c>
      <c r="C188" s="5" t="s">
        <v>1427</v>
      </c>
      <c r="D188" s="8">
        <v>2021</v>
      </c>
      <c r="E188" s="5" t="s">
        <v>1024</v>
      </c>
      <c r="F188" s="5" t="s">
        <v>946</v>
      </c>
      <c r="G188" s="5" t="s">
        <v>1428</v>
      </c>
      <c r="H188" s="5" t="s">
        <v>1429</v>
      </c>
      <c r="I188" s="5">
        <v>316</v>
      </c>
      <c r="J188" s="6">
        <v>45469.38380787037</v>
      </c>
      <c r="K188" s="5"/>
      <c r="L188" s="5"/>
      <c r="M188" s="5"/>
      <c r="N188" s="5"/>
      <c r="O188" s="5"/>
      <c r="P188" s="5"/>
      <c r="Q188" s="5"/>
      <c r="R188" s="5"/>
      <c r="S188" s="5">
        <v>325</v>
      </c>
      <c r="T188" s="5">
        <v>108.33</v>
      </c>
      <c r="U188" s="5">
        <v>81</v>
      </c>
      <c r="V188" s="5">
        <v>4</v>
      </c>
      <c r="W188" s="5">
        <v>3</v>
      </c>
      <c r="X188" s="5" t="s">
        <v>1430</v>
      </c>
      <c r="Y188" s="5" t="s">
        <v>1431</v>
      </c>
      <c r="Z188" s="5" t="s">
        <v>1432</v>
      </c>
    </row>
    <row r="189" spans="1:26" x14ac:dyDescent="0.35">
      <c r="A189" s="8">
        <v>262</v>
      </c>
      <c r="B189" s="12" t="s">
        <v>1433</v>
      </c>
      <c r="C189" s="5" t="s">
        <v>1434</v>
      </c>
      <c r="D189" s="8">
        <v>2021</v>
      </c>
      <c r="E189" s="5" t="s">
        <v>1182</v>
      </c>
      <c r="F189" s="5" t="s">
        <v>946</v>
      </c>
      <c r="G189" s="5" t="s">
        <v>1435</v>
      </c>
      <c r="H189" s="5" t="s">
        <v>1436</v>
      </c>
      <c r="I189" s="5">
        <v>321</v>
      </c>
      <c r="J189" s="6">
        <v>45469.38380787037</v>
      </c>
      <c r="K189" s="5" t="s">
        <v>609</v>
      </c>
      <c r="L189" s="5"/>
      <c r="M189" s="5"/>
      <c r="N189" s="5"/>
      <c r="O189" s="5"/>
      <c r="P189" s="5"/>
      <c r="Q189" s="5"/>
      <c r="R189" s="5"/>
      <c r="S189" s="5">
        <v>262</v>
      </c>
      <c r="T189" s="5">
        <v>87.33</v>
      </c>
      <c r="U189" s="5">
        <v>87</v>
      </c>
      <c r="V189" s="5">
        <v>3</v>
      </c>
      <c r="W189" s="5">
        <v>3</v>
      </c>
      <c r="X189" s="5" t="s">
        <v>1437</v>
      </c>
      <c r="Y189" s="5" t="s">
        <v>1435</v>
      </c>
      <c r="Z189" s="5" t="s">
        <v>1438</v>
      </c>
    </row>
    <row r="190" spans="1:26" x14ac:dyDescent="0.35">
      <c r="A190" s="8">
        <v>79</v>
      </c>
      <c r="B190" s="12" t="s">
        <v>1439</v>
      </c>
      <c r="C190" s="5" t="s">
        <v>1440</v>
      </c>
      <c r="D190" s="8">
        <v>2021</v>
      </c>
      <c r="E190" s="5" t="s">
        <v>1441</v>
      </c>
      <c r="F190" s="5" t="s">
        <v>946</v>
      </c>
      <c r="G190" s="5" t="s">
        <v>1442</v>
      </c>
      <c r="H190" s="5" t="s">
        <v>1443</v>
      </c>
      <c r="I190" s="5">
        <v>325</v>
      </c>
      <c r="J190" s="6">
        <v>45469.38380787037</v>
      </c>
      <c r="K190" s="5"/>
      <c r="L190" s="5"/>
      <c r="M190" s="5"/>
      <c r="N190" s="5"/>
      <c r="O190" s="5"/>
      <c r="P190" s="5"/>
      <c r="Q190" s="5"/>
      <c r="R190" s="5"/>
      <c r="S190" s="5">
        <v>79</v>
      </c>
      <c r="T190" s="5">
        <v>26.33</v>
      </c>
      <c r="U190" s="5">
        <v>40</v>
      </c>
      <c r="V190" s="5">
        <v>2</v>
      </c>
      <c r="W190" s="5">
        <v>3</v>
      </c>
      <c r="X190" s="5" t="s">
        <v>1444</v>
      </c>
      <c r="Y190" s="5" t="s">
        <v>1445</v>
      </c>
      <c r="Z190" s="5" t="s">
        <v>1446</v>
      </c>
    </row>
    <row r="191" spans="1:26" x14ac:dyDescent="0.35">
      <c r="A191" s="8">
        <v>121</v>
      </c>
      <c r="B191" s="12" t="s">
        <v>1447</v>
      </c>
      <c r="C191" s="5" t="s">
        <v>1448</v>
      </c>
      <c r="D191" s="8">
        <v>2022</v>
      </c>
      <c r="E191" s="5" t="s">
        <v>1449</v>
      </c>
      <c r="F191" s="5" t="s">
        <v>946</v>
      </c>
      <c r="G191" s="5" t="s">
        <v>1450</v>
      </c>
      <c r="H191" s="5" t="s">
        <v>1451</v>
      </c>
      <c r="I191" s="5">
        <v>334</v>
      </c>
      <c r="J191" s="6">
        <v>45469.38380787037</v>
      </c>
      <c r="K191" s="5"/>
      <c r="L191" s="5"/>
      <c r="M191" s="5"/>
      <c r="N191" s="5"/>
      <c r="O191" s="5"/>
      <c r="P191" s="5"/>
      <c r="Q191" s="5"/>
      <c r="R191" s="5"/>
      <c r="S191" s="5">
        <v>121</v>
      </c>
      <c r="T191" s="5">
        <v>60.5</v>
      </c>
      <c r="U191" s="5">
        <v>30</v>
      </c>
      <c r="V191" s="5">
        <v>4</v>
      </c>
      <c r="W191" s="5">
        <v>2</v>
      </c>
      <c r="X191" s="5" t="s">
        <v>1452</v>
      </c>
      <c r="Y191" s="5"/>
      <c r="Z191" s="5" t="s">
        <v>1453</v>
      </c>
    </row>
    <row r="192" spans="1:26" x14ac:dyDescent="0.35">
      <c r="A192" s="8">
        <v>292</v>
      </c>
      <c r="B192" s="12" t="s">
        <v>1454</v>
      </c>
      <c r="C192" s="5" t="s">
        <v>1455</v>
      </c>
      <c r="D192" s="8">
        <v>2022</v>
      </c>
      <c r="E192" s="5" t="s">
        <v>1456</v>
      </c>
      <c r="F192" s="5" t="s">
        <v>946</v>
      </c>
      <c r="G192" s="5" t="s">
        <v>1457</v>
      </c>
      <c r="H192" s="5" t="s">
        <v>1458</v>
      </c>
      <c r="I192" s="5">
        <v>339</v>
      </c>
      <c r="J192" s="6">
        <v>45469.38380787037</v>
      </c>
      <c r="K192" s="5"/>
      <c r="L192" s="5"/>
      <c r="M192" s="5"/>
      <c r="N192" s="5"/>
      <c r="O192" s="5"/>
      <c r="P192" s="5"/>
      <c r="Q192" s="5"/>
      <c r="R192" s="5"/>
      <c r="S192" s="5">
        <v>292</v>
      </c>
      <c r="T192" s="5">
        <v>146</v>
      </c>
      <c r="U192" s="5">
        <v>97</v>
      </c>
      <c r="V192" s="5">
        <v>3</v>
      </c>
      <c r="W192" s="5">
        <v>2</v>
      </c>
      <c r="X192" s="5" t="s">
        <v>1459</v>
      </c>
      <c r="Y192" s="5"/>
      <c r="Z192" s="5" t="s">
        <v>1460</v>
      </c>
    </row>
    <row r="193" spans="1:26" x14ac:dyDescent="0.35">
      <c r="A193" s="8">
        <v>146</v>
      </c>
      <c r="B193" s="12" t="s">
        <v>1461</v>
      </c>
      <c r="C193" s="5" t="s">
        <v>1462</v>
      </c>
      <c r="D193" s="8">
        <v>2022</v>
      </c>
      <c r="E193" s="5" t="s">
        <v>1072</v>
      </c>
      <c r="F193" s="5" t="s">
        <v>946</v>
      </c>
      <c r="G193" s="5" t="s">
        <v>1463</v>
      </c>
      <c r="H193" s="5" t="s">
        <v>1464</v>
      </c>
      <c r="I193" s="5">
        <v>340</v>
      </c>
      <c r="J193" s="6">
        <v>45469.38380787037</v>
      </c>
      <c r="K193" s="5"/>
      <c r="L193" s="5"/>
      <c r="M193" s="5"/>
      <c r="N193" s="5"/>
      <c r="O193" s="5"/>
      <c r="P193" s="5"/>
      <c r="Q193" s="5"/>
      <c r="R193" s="5"/>
      <c r="S193" s="5">
        <v>146</v>
      </c>
      <c r="T193" s="5">
        <v>73</v>
      </c>
      <c r="U193" s="5">
        <v>146</v>
      </c>
      <c r="V193" s="5">
        <v>1</v>
      </c>
      <c r="W193" s="5">
        <v>2</v>
      </c>
      <c r="X193" s="5" t="s">
        <v>1465</v>
      </c>
      <c r="Y193" s="5"/>
      <c r="Z193" s="5" t="s">
        <v>1466</v>
      </c>
    </row>
    <row r="194" spans="1:26" x14ac:dyDescent="0.35">
      <c r="A194" s="8">
        <v>205</v>
      </c>
      <c r="B194" s="12" t="s">
        <v>1467</v>
      </c>
      <c r="C194" s="5" t="s">
        <v>1468</v>
      </c>
      <c r="D194" s="8">
        <v>2021</v>
      </c>
      <c r="E194" s="5" t="s">
        <v>1469</v>
      </c>
      <c r="F194" s="5" t="s">
        <v>946</v>
      </c>
      <c r="G194" s="5" t="s">
        <v>1470</v>
      </c>
      <c r="H194" s="5" t="s">
        <v>1471</v>
      </c>
      <c r="I194" s="5">
        <v>345</v>
      </c>
      <c r="J194" s="6">
        <v>45469.38380787037</v>
      </c>
      <c r="K194" s="5"/>
      <c r="L194" s="5"/>
      <c r="M194" s="5"/>
      <c r="N194" s="5"/>
      <c r="O194" s="5"/>
      <c r="P194" s="5"/>
      <c r="Q194" s="5"/>
      <c r="R194" s="5"/>
      <c r="S194" s="5">
        <v>205</v>
      </c>
      <c r="T194" s="5">
        <v>68.33</v>
      </c>
      <c r="U194" s="5">
        <v>34</v>
      </c>
      <c r="V194" s="5">
        <v>6</v>
      </c>
      <c r="W194" s="5">
        <v>3</v>
      </c>
      <c r="X194" s="5" t="s">
        <v>1472</v>
      </c>
      <c r="Y194" s="5" t="s">
        <v>1473</v>
      </c>
      <c r="Z194" s="5" t="s">
        <v>1474</v>
      </c>
    </row>
    <row r="195" spans="1:26" x14ac:dyDescent="0.35">
      <c r="A195" s="8">
        <v>349</v>
      </c>
      <c r="B195" s="12" t="s">
        <v>1475</v>
      </c>
      <c r="C195" s="5" t="s">
        <v>1476</v>
      </c>
      <c r="D195" s="8">
        <v>2021</v>
      </c>
      <c r="E195" s="5" t="s">
        <v>1477</v>
      </c>
      <c r="F195" s="5" t="s">
        <v>946</v>
      </c>
      <c r="G195" s="5" t="s">
        <v>1478</v>
      </c>
      <c r="H195" s="5" t="s">
        <v>1479</v>
      </c>
      <c r="I195" s="5">
        <v>348</v>
      </c>
      <c r="J195" s="6">
        <v>45469.38380787037</v>
      </c>
      <c r="K195" s="5" t="s">
        <v>609</v>
      </c>
      <c r="L195" s="5"/>
      <c r="M195" s="5"/>
      <c r="N195" s="5"/>
      <c r="O195" s="5"/>
      <c r="P195" s="5"/>
      <c r="Q195" s="5"/>
      <c r="R195" s="5"/>
      <c r="S195" s="5">
        <v>349</v>
      </c>
      <c r="T195" s="5">
        <v>116.33</v>
      </c>
      <c r="U195" s="5">
        <v>116</v>
      </c>
      <c r="V195" s="5">
        <v>3</v>
      </c>
      <c r="W195" s="5">
        <v>3</v>
      </c>
      <c r="X195" s="5" t="s">
        <v>1480</v>
      </c>
      <c r="Y195" s="5" t="s">
        <v>1478</v>
      </c>
      <c r="Z195" s="5" t="s">
        <v>1481</v>
      </c>
    </row>
    <row r="196" spans="1:26" x14ac:dyDescent="0.35">
      <c r="A196" s="8">
        <v>98</v>
      </c>
      <c r="B196" s="12" t="s">
        <v>1482</v>
      </c>
      <c r="C196" s="5" t="s">
        <v>1483</v>
      </c>
      <c r="D196" s="8">
        <v>2021</v>
      </c>
      <c r="E196" s="5" t="s">
        <v>1484</v>
      </c>
      <c r="F196" s="5" t="s">
        <v>946</v>
      </c>
      <c r="G196" s="5" t="s">
        <v>1485</v>
      </c>
      <c r="H196" s="5" t="s">
        <v>1486</v>
      </c>
      <c r="I196" s="5">
        <v>352</v>
      </c>
      <c r="J196" s="6">
        <v>45469.38380787037</v>
      </c>
      <c r="K196" s="5"/>
      <c r="L196" s="5"/>
      <c r="M196" s="5"/>
      <c r="N196" s="5"/>
      <c r="O196" s="5"/>
      <c r="P196" s="5"/>
      <c r="Q196" s="5"/>
      <c r="R196" s="5"/>
      <c r="S196" s="5">
        <v>98</v>
      </c>
      <c r="T196" s="5">
        <v>32.67</v>
      </c>
      <c r="U196" s="5">
        <v>49</v>
      </c>
      <c r="V196" s="5">
        <v>2</v>
      </c>
      <c r="W196" s="5">
        <v>3</v>
      </c>
      <c r="X196" s="5" t="s">
        <v>1487</v>
      </c>
      <c r="Y196" s="5"/>
      <c r="Z196" s="5" t="s">
        <v>1488</v>
      </c>
    </row>
    <row r="197" spans="1:26" x14ac:dyDescent="0.35">
      <c r="A197" s="8">
        <v>129</v>
      </c>
      <c r="B197" s="12" t="s">
        <v>1489</v>
      </c>
      <c r="C197" s="5" t="s">
        <v>1490</v>
      </c>
      <c r="D197" s="8">
        <v>2023</v>
      </c>
      <c r="E197" s="5" t="s">
        <v>1491</v>
      </c>
      <c r="F197" s="5" t="s">
        <v>946</v>
      </c>
      <c r="G197" s="5" t="s">
        <v>1492</v>
      </c>
      <c r="H197" s="5" t="s">
        <v>1493</v>
      </c>
      <c r="I197" s="5">
        <v>361</v>
      </c>
      <c r="J197" s="6">
        <v>45469.38380787037</v>
      </c>
      <c r="K197" s="5" t="s">
        <v>609</v>
      </c>
      <c r="L197" s="5"/>
      <c r="M197" s="5"/>
      <c r="N197" s="5"/>
      <c r="O197" s="5"/>
      <c r="P197" s="5"/>
      <c r="Q197" s="5"/>
      <c r="R197" s="5"/>
      <c r="S197" s="5">
        <v>129</v>
      </c>
      <c r="T197" s="5">
        <v>129</v>
      </c>
      <c r="U197" s="5">
        <v>32</v>
      </c>
      <c r="V197" s="5">
        <v>4</v>
      </c>
      <c r="W197" s="5">
        <v>1</v>
      </c>
      <c r="X197" s="5" t="s">
        <v>1494</v>
      </c>
      <c r="Y197" s="5" t="s">
        <v>1492</v>
      </c>
      <c r="Z197" s="5" t="s">
        <v>1495</v>
      </c>
    </row>
    <row r="198" spans="1:26" x14ac:dyDescent="0.35">
      <c r="A198" s="8">
        <v>375</v>
      </c>
      <c r="B198" s="12" t="s">
        <v>1496</v>
      </c>
      <c r="C198" s="5" t="s">
        <v>1497</v>
      </c>
      <c r="D198" s="8">
        <v>2021</v>
      </c>
      <c r="E198" s="5" t="s">
        <v>1024</v>
      </c>
      <c r="F198" s="5" t="s">
        <v>946</v>
      </c>
      <c r="G198" s="5" t="s">
        <v>1498</v>
      </c>
      <c r="H198" s="5" t="s">
        <v>1499</v>
      </c>
      <c r="I198" s="5">
        <v>363</v>
      </c>
      <c r="J198" s="6">
        <v>45469.38380787037</v>
      </c>
      <c r="K198" s="5"/>
      <c r="L198" s="5"/>
      <c r="M198" s="5"/>
      <c r="N198" s="5"/>
      <c r="O198" s="5"/>
      <c r="P198" s="5"/>
      <c r="Q198" s="5"/>
      <c r="R198" s="5"/>
      <c r="S198" s="5">
        <v>375</v>
      </c>
      <c r="T198" s="5">
        <v>125</v>
      </c>
      <c r="U198" s="5">
        <v>94</v>
      </c>
      <c r="V198" s="5">
        <v>4</v>
      </c>
      <c r="W198" s="5">
        <v>3</v>
      </c>
      <c r="X198" s="5" t="s">
        <v>1500</v>
      </c>
      <c r="Y198" s="5" t="s">
        <v>1501</v>
      </c>
      <c r="Z198" s="5" t="s">
        <v>1502</v>
      </c>
    </row>
    <row r="199" spans="1:26" x14ac:dyDescent="0.35">
      <c r="A199" s="8">
        <v>149</v>
      </c>
      <c r="B199" s="12" t="s">
        <v>1503</v>
      </c>
      <c r="C199" s="5" t="s">
        <v>1504</v>
      </c>
      <c r="D199" s="8">
        <v>2022</v>
      </c>
      <c r="E199" s="5" t="s">
        <v>1505</v>
      </c>
      <c r="F199" s="5" t="s">
        <v>946</v>
      </c>
      <c r="G199" s="5" t="s">
        <v>1506</v>
      </c>
      <c r="H199" s="5" t="s">
        <v>1507</v>
      </c>
      <c r="I199" s="5">
        <v>365</v>
      </c>
      <c r="J199" s="6">
        <v>45469.38380787037</v>
      </c>
      <c r="K199" s="5" t="s">
        <v>609</v>
      </c>
      <c r="L199" s="5"/>
      <c r="M199" s="5"/>
      <c r="N199" s="5"/>
      <c r="O199" s="5"/>
      <c r="P199" s="5"/>
      <c r="Q199" s="5"/>
      <c r="R199" s="5"/>
      <c r="S199" s="5">
        <v>149</v>
      </c>
      <c r="T199" s="5">
        <v>74.5</v>
      </c>
      <c r="U199" s="5">
        <v>37</v>
      </c>
      <c r="V199" s="5">
        <v>4</v>
      </c>
      <c r="W199" s="5">
        <v>2</v>
      </c>
      <c r="X199" s="5" t="s">
        <v>1508</v>
      </c>
      <c r="Y199" s="5" t="s">
        <v>1506</v>
      </c>
      <c r="Z199" s="5" t="s">
        <v>1509</v>
      </c>
    </row>
    <row r="200" spans="1:26" x14ac:dyDescent="0.35">
      <c r="A200" s="8">
        <v>500</v>
      </c>
      <c r="B200" s="12" t="s">
        <v>1510</v>
      </c>
      <c r="C200" s="5" t="s">
        <v>1511</v>
      </c>
      <c r="D200" s="8">
        <v>2021</v>
      </c>
      <c r="E200" s="5" t="s">
        <v>1512</v>
      </c>
      <c r="F200" s="5" t="s">
        <v>946</v>
      </c>
      <c r="G200" s="5" t="s">
        <v>1513</v>
      </c>
      <c r="H200" s="5" t="s">
        <v>1514</v>
      </c>
      <c r="I200" s="5">
        <v>374</v>
      </c>
      <c r="J200" s="6">
        <v>45469.38380787037</v>
      </c>
      <c r="K200" s="5"/>
      <c r="L200" s="5"/>
      <c r="M200" s="5"/>
      <c r="N200" s="5"/>
      <c r="O200" s="5"/>
      <c r="P200" s="5"/>
      <c r="Q200" s="5"/>
      <c r="R200" s="5"/>
      <c r="S200" s="5">
        <v>500</v>
      </c>
      <c r="T200" s="5">
        <v>166.67</v>
      </c>
      <c r="U200" s="5">
        <v>125</v>
      </c>
      <c r="V200" s="5">
        <v>4</v>
      </c>
      <c r="W200" s="5">
        <v>3</v>
      </c>
      <c r="X200" s="5" t="s">
        <v>1515</v>
      </c>
      <c r="Y200" s="5" t="s">
        <v>1516</v>
      </c>
      <c r="Z200" s="5" t="s">
        <v>1517</v>
      </c>
    </row>
    <row r="201" spans="1:26" x14ac:dyDescent="0.35">
      <c r="A201" s="8">
        <v>245</v>
      </c>
      <c r="B201" s="12" t="s">
        <v>1518</v>
      </c>
      <c r="C201" s="5" t="s">
        <v>1519</v>
      </c>
      <c r="D201" s="8">
        <v>2021</v>
      </c>
      <c r="E201" s="5" t="s">
        <v>1520</v>
      </c>
      <c r="F201" s="5" t="s">
        <v>946</v>
      </c>
      <c r="G201" s="5" t="s">
        <v>1521</v>
      </c>
      <c r="H201" s="5" t="s">
        <v>1522</v>
      </c>
      <c r="I201" s="5">
        <v>375</v>
      </c>
      <c r="J201" s="6">
        <v>45469.38380787037</v>
      </c>
      <c r="K201" s="5"/>
      <c r="L201" s="5"/>
      <c r="M201" s="5"/>
      <c r="N201" s="5"/>
      <c r="O201" s="5"/>
      <c r="P201" s="5"/>
      <c r="Q201" s="5"/>
      <c r="R201" s="5"/>
      <c r="S201" s="5">
        <v>245</v>
      </c>
      <c r="T201" s="5">
        <v>81.67</v>
      </c>
      <c r="U201" s="5">
        <v>61</v>
      </c>
      <c r="V201" s="5">
        <v>4</v>
      </c>
      <c r="W201" s="5">
        <v>3</v>
      </c>
      <c r="X201" s="5" t="s">
        <v>1523</v>
      </c>
      <c r="Y201" s="5" t="s">
        <v>1524</v>
      </c>
      <c r="Z201" s="5" t="s">
        <v>1525</v>
      </c>
    </row>
    <row r="202" spans="1:26" x14ac:dyDescent="0.35">
      <c r="A202" s="8">
        <v>149</v>
      </c>
      <c r="B202" s="12" t="s">
        <v>1526</v>
      </c>
      <c r="C202" s="5" t="s">
        <v>1527</v>
      </c>
      <c r="D202" s="8">
        <v>2022</v>
      </c>
      <c r="E202" s="5" t="s">
        <v>1374</v>
      </c>
      <c r="F202" s="5" t="s">
        <v>946</v>
      </c>
      <c r="G202" s="5" t="s">
        <v>1528</v>
      </c>
      <c r="H202" s="5" t="s">
        <v>1529</v>
      </c>
      <c r="I202" s="5">
        <v>380</v>
      </c>
      <c r="J202" s="6">
        <v>45469.38380787037</v>
      </c>
      <c r="K202" s="5" t="s">
        <v>609</v>
      </c>
      <c r="L202" s="5"/>
      <c r="M202" s="5"/>
      <c r="N202" s="5"/>
      <c r="O202" s="5"/>
      <c r="P202" s="5"/>
      <c r="Q202" s="5"/>
      <c r="R202" s="5"/>
      <c r="S202" s="5">
        <v>149</v>
      </c>
      <c r="T202" s="5">
        <v>74.5</v>
      </c>
      <c r="U202" s="5">
        <v>37</v>
      </c>
      <c r="V202" s="5">
        <v>4</v>
      </c>
      <c r="W202" s="5">
        <v>2</v>
      </c>
      <c r="X202" s="5" t="s">
        <v>1530</v>
      </c>
      <c r="Y202" s="5" t="s">
        <v>1528</v>
      </c>
      <c r="Z202" s="5" t="s">
        <v>1531</v>
      </c>
    </row>
    <row r="203" spans="1:26" x14ac:dyDescent="0.35">
      <c r="A203" s="8">
        <v>150</v>
      </c>
      <c r="B203" s="12" t="s">
        <v>1532</v>
      </c>
      <c r="C203" s="5" t="s">
        <v>1533</v>
      </c>
      <c r="D203" s="8">
        <v>2021</v>
      </c>
      <c r="E203" s="5" t="s">
        <v>1534</v>
      </c>
      <c r="F203" s="5" t="s">
        <v>946</v>
      </c>
      <c r="G203" s="5" t="s">
        <v>1535</v>
      </c>
      <c r="H203" s="5" t="s">
        <v>1536</v>
      </c>
      <c r="I203" s="5">
        <v>383</v>
      </c>
      <c r="J203" s="6">
        <v>45469.38380787037</v>
      </c>
      <c r="K203" s="5"/>
      <c r="L203" s="5"/>
      <c r="M203" s="5"/>
      <c r="N203" s="5"/>
      <c r="O203" s="5"/>
      <c r="P203" s="5"/>
      <c r="Q203" s="5"/>
      <c r="R203" s="5"/>
      <c r="S203" s="5">
        <v>150</v>
      </c>
      <c r="T203" s="5">
        <v>50</v>
      </c>
      <c r="U203" s="5">
        <v>30</v>
      </c>
      <c r="V203" s="5">
        <v>5</v>
      </c>
      <c r="W203" s="5">
        <v>3</v>
      </c>
      <c r="X203" s="5" t="s">
        <v>1537</v>
      </c>
      <c r="Y203" s="5" t="s">
        <v>1538</v>
      </c>
      <c r="Z203" s="5" t="s">
        <v>1539</v>
      </c>
    </row>
    <row r="204" spans="1:26" x14ac:dyDescent="0.35">
      <c r="A204" s="8">
        <v>47</v>
      </c>
      <c r="B204" s="12" t="s">
        <v>1540</v>
      </c>
      <c r="C204" s="5" t="s">
        <v>1541</v>
      </c>
      <c r="D204" s="8">
        <v>2021</v>
      </c>
      <c r="E204" s="5" t="s">
        <v>1542</v>
      </c>
      <c r="F204" s="5" t="s">
        <v>946</v>
      </c>
      <c r="G204" s="5" t="s">
        <v>1543</v>
      </c>
      <c r="H204" s="5" t="s">
        <v>1544</v>
      </c>
      <c r="I204" s="5">
        <v>386</v>
      </c>
      <c r="J204" s="6">
        <v>45469.38380787037</v>
      </c>
      <c r="K204" s="5"/>
      <c r="L204" s="5"/>
      <c r="M204" s="5"/>
      <c r="N204" s="5"/>
      <c r="O204" s="5"/>
      <c r="P204" s="5"/>
      <c r="Q204" s="5"/>
      <c r="R204" s="5"/>
      <c r="S204" s="5">
        <v>47</v>
      </c>
      <c r="T204" s="5">
        <v>15.67</v>
      </c>
      <c r="U204" s="5">
        <v>16</v>
      </c>
      <c r="V204" s="5">
        <v>3</v>
      </c>
      <c r="W204" s="5">
        <v>3</v>
      </c>
      <c r="X204" s="5" t="s">
        <v>1545</v>
      </c>
      <c r="Y204" s="5" t="s">
        <v>1546</v>
      </c>
      <c r="Z204" s="5" t="s">
        <v>1547</v>
      </c>
    </row>
    <row r="205" spans="1:26" x14ac:dyDescent="0.35">
      <c r="A205" s="8">
        <v>109</v>
      </c>
      <c r="B205" s="12" t="s">
        <v>1433</v>
      </c>
      <c r="C205" s="5" t="s">
        <v>1548</v>
      </c>
      <c r="D205" s="8">
        <v>2022</v>
      </c>
      <c r="E205" s="5" t="s">
        <v>1358</v>
      </c>
      <c r="F205" s="5" t="s">
        <v>946</v>
      </c>
      <c r="G205" s="5" t="s">
        <v>1549</v>
      </c>
      <c r="H205" s="5" t="s">
        <v>1550</v>
      </c>
      <c r="I205" s="5">
        <v>389</v>
      </c>
      <c r="J205" s="6">
        <v>45469.38380787037</v>
      </c>
      <c r="K205" s="5" t="s">
        <v>609</v>
      </c>
      <c r="L205" s="5"/>
      <c r="M205" s="5"/>
      <c r="N205" s="5"/>
      <c r="O205" s="5"/>
      <c r="P205" s="5"/>
      <c r="Q205" s="5"/>
      <c r="R205" s="5"/>
      <c r="S205" s="5">
        <v>109</v>
      </c>
      <c r="T205" s="5">
        <v>54.5</v>
      </c>
      <c r="U205" s="5">
        <v>36</v>
      </c>
      <c r="V205" s="5">
        <v>3</v>
      </c>
      <c r="W205" s="5">
        <v>2</v>
      </c>
      <c r="X205" s="5" t="s">
        <v>1551</v>
      </c>
      <c r="Y205" s="5" t="s">
        <v>1549</v>
      </c>
      <c r="Z205" s="5" t="s">
        <v>1552</v>
      </c>
    </row>
    <row r="206" spans="1:26" x14ac:dyDescent="0.35">
      <c r="A206" s="8">
        <v>366</v>
      </c>
      <c r="B206" s="12" t="s">
        <v>1553</v>
      </c>
      <c r="C206" s="5" t="s">
        <v>1554</v>
      </c>
      <c r="D206" s="8">
        <v>2022</v>
      </c>
      <c r="E206" s="5" t="s">
        <v>1555</v>
      </c>
      <c r="F206" s="5" t="s">
        <v>946</v>
      </c>
      <c r="G206" s="5" t="s">
        <v>1556</v>
      </c>
      <c r="H206" s="5" t="s">
        <v>1557</v>
      </c>
      <c r="I206" s="5">
        <v>391</v>
      </c>
      <c r="J206" s="6">
        <v>45469.38380787037</v>
      </c>
      <c r="K206" s="5" t="s">
        <v>609</v>
      </c>
      <c r="L206" s="5"/>
      <c r="M206" s="5"/>
      <c r="N206" s="5"/>
      <c r="O206" s="5"/>
      <c r="P206" s="5"/>
      <c r="Q206" s="5"/>
      <c r="R206" s="5"/>
      <c r="S206" s="5">
        <v>366</v>
      </c>
      <c r="T206" s="5">
        <v>183</v>
      </c>
      <c r="U206" s="5">
        <v>92</v>
      </c>
      <c r="V206" s="5">
        <v>4</v>
      </c>
      <c r="W206" s="5">
        <v>2</v>
      </c>
      <c r="X206" s="5" t="s">
        <v>1558</v>
      </c>
      <c r="Y206" s="5" t="s">
        <v>1556</v>
      </c>
      <c r="Z206" s="5" t="s">
        <v>1559</v>
      </c>
    </row>
    <row r="207" spans="1:26" x14ac:dyDescent="0.35">
      <c r="A207" s="8">
        <v>124</v>
      </c>
      <c r="B207" s="12" t="s">
        <v>1560</v>
      </c>
      <c r="C207" s="5" t="s">
        <v>1561</v>
      </c>
      <c r="D207" s="8">
        <v>2021</v>
      </c>
      <c r="E207" s="5" t="s">
        <v>1190</v>
      </c>
      <c r="F207" s="5" t="s">
        <v>946</v>
      </c>
      <c r="G207" s="5" t="s">
        <v>1562</v>
      </c>
      <c r="H207" s="5" t="s">
        <v>1563</v>
      </c>
      <c r="I207" s="5">
        <v>398</v>
      </c>
      <c r="J207" s="6">
        <v>45469.38380787037</v>
      </c>
      <c r="K207" s="5"/>
      <c r="L207" s="5"/>
      <c r="M207" s="5"/>
      <c r="N207" s="5"/>
      <c r="O207" s="5"/>
      <c r="P207" s="5"/>
      <c r="Q207" s="5"/>
      <c r="R207" s="5"/>
      <c r="S207" s="5">
        <v>124</v>
      </c>
      <c r="T207" s="5">
        <v>41.33</v>
      </c>
      <c r="U207" s="5">
        <v>62</v>
      </c>
      <c r="V207" s="5">
        <v>2</v>
      </c>
      <c r="W207" s="5">
        <v>3</v>
      </c>
      <c r="X207" s="5" t="s">
        <v>1564</v>
      </c>
      <c r="Y207" s="5"/>
      <c r="Z207" s="5" t="s">
        <v>1565</v>
      </c>
    </row>
    <row r="208" spans="1:26" x14ac:dyDescent="0.35">
      <c r="A208" s="8">
        <v>141</v>
      </c>
      <c r="B208" s="12" t="s">
        <v>1566</v>
      </c>
      <c r="C208" s="5" t="s">
        <v>1567</v>
      </c>
      <c r="D208" s="8">
        <v>2021</v>
      </c>
      <c r="E208" s="5" t="s">
        <v>1122</v>
      </c>
      <c r="F208" s="5" t="s">
        <v>946</v>
      </c>
      <c r="G208" s="5" t="s">
        <v>1568</v>
      </c>
      <c r="H208" s="5" t="s">
        <v>1569</v>
      </c>
      <c r="I208" s="5">
        <v>402</v>
      </c>
      <c r="J208" s="6">
        <v>45469.38380787037</v>
      </c>
      <c r="K208" s="5"/>
      <c r="L208" s="5"/>
      <c r="M208" s="5"/>
      <c r="N208" s="5"/>
      <c r="O208" s="5"/>
      <c r="P208" s="5"/>
      <c r="Q208" s="5"/>
      <c r="R208" s="5"/>
      <c r="S208" s="5">
        <v>141</v>
      </c>
      <c r="T208" s="5">
        <v>47</v>
      </c>
      <c r="U208" s="5">
        <v>141</v>
      </c>
      <c r="V208" s="5">
        <v>1</v>
      </c>
      <c r="W208" s="5">
        <v>3</v>
      </c>
      <c r="X208" s="5" t="s">
        <v>1570</v>
      </c>
      <c r="Y208" s="5" t="s">
        <v>1571</v>
      </c>
      <c r="Z208" s="5" t="s">
        <v>1572</v>
      </c>
    </row>
    <row r="209" spans="1:26" x14ac:dyDescent="0.35">
      <c r="A209" s="8">
        <v>73</v>
      </c>
      <c r="B209" s="12" t="s">
        <v>1573</v>
      </c>
      <c r="C209" s="5" t="s">
        <v>1574</v>
      </c>
      <c r="D209" s="8">
        <v>2022</v>
      </c>
      <c r="E209" s="5" t="s">
        <v>1575</v>
      </c>
      <c r="F209" s="5" t="s">
        <v>946</v>
      </c>
      <c r="G209" s="5" t="s">
        <v>1576</v>
      </c>
      <c r="H209" s="5" t="s">
        <v>1577</v>
      </c>
      <c r="I209" s="5">
        <v>407</v>
      </c>
      <c r="J209" s="6">
        <v>45469.38380787037</v>
      </c>
      <c r="K209" s="5" t="s">
        <v>609</v>
      </c>
      <c r="L209" s="5"/>
      <c r="M209" s="5"/>
      <c r="N209" s="5"/>
      <c r="O209" s="5"/>
      <c r="P209" s="5"/>
      <c r="Q209" s="5"/>
      <c r="R209" s="5"/>
      <c r="S209" s="5">
        <v>73</v>
      </c>
      <c r="T209" s="5">
        <v>36.5</v>
      </c>
      <c r="U209" s="5">
        <v>12</v>
      </c>
      <c r="V209" s="5">
        <v>6</v>
      </c>
      <c r="W209" s="5">
        <v>2</v>
      </c>
      <c r="X209" s="5" t="s">
        <v>1578</v>
      </c>
      <c r="Y209" s="5" t="s">
        <v>1576</v>
      </c>
      <c r="Z209" s="5" t="s">
        <v>1579</v>
      </c>
    </row>
    <row r="210" spans="1:26" x14ac:dyDescent="0.35">
      <c r="A210" s="8">
        <v>207</v>
      </c>
      <c r="B210" s="12" t="s">
        <v>1580</v>
      </c>
      <c r="C210" s="5" t="s">
        <v>1581</v>
      </c>
      <c r="D210" s="8">
        <v>2023</v>
      </c>
      <c r="E210" s="5" t="s">
        <v>1017</v>
      </c>
      <c r="F210" s="5" t="s">
        <v>946</v>
      </c>
      <c r="G210" s="5" t="s">
        <v>1582</v>
      </c>
      <c r="H210" s="5" t="s">
        <v>1583</v>
      </c>
      <c r="I210" s="5">
        <v>417</v>
      </c>
      <c r="J210" s="6">
        <v>45469.38380787037</v>
      </c>
      <c r="K210" s="5"/>
      <c r="L210" s="5"/>
      <c r="M210" s="5"/>
      <c r="N210" s="5"/>
      <c r="O210" s="5"/>
      <c r="P210" s="5"/>
      <c r="Q210" s="5"/>
      <c r="R210" s="5"/>
      <c r="S210" s="5">
        <v>207</v>
      </c>
      <c r="T210" s="5">
        <v>207</v>
      </c>
      <c r="U210" s="5">
        <v>52</v>
      </c>
      <c r="V210" s="5">
        <v>4</v>
      </c>
      <c r="W210" s="5">
        <v>1</v>
      </c>
      <c r="X210" s="5" t="s">
        <v>1584</v>
      </c>
      <c r="Y210" s="5" t="s">
        <v>1585</v>
      </c>
      <c r="Z210" s="5" t="s">
        <v>1586</v>
      </c>
    </row>
    <row r="211" spans="1:26" x14ac:dyDescent="0.35">
      <c r="A211" s="8">
        <v>32</v>
      </c>
      <c r="B211" s="12" t="s">
        <v>1587</v>
      </c>
      <c r="C211" s="5" t="s">
        <v>1588</v>
      </c>
      <c r="D211" s="8">
        <v>2021</v>
      </c>
      <c r="E211" s="5" t="s">
        <v>1589</v>
      </c>
      <c r="F211" s="5" t="s">
        <v>946</v>
      </c>
      <c r="G211" s="5" t="s">
        <v>1590</v>
      </c>
      <c r="H211" s="5" t="s">
        <v>1591</v>
      </c>
      <c r="I211" s="5">
        <v>428</v>
      </c>
      <c r="J211" s="6">
        <v>45469.38380787037</v>
      </c>
      <c r="K211" s="5" t="s">
        <v>609</v>
      </c>
      <c r="L211" s="5"/>
      <c r="M211" s="5"/>
      <c r="N211" s="5"/>
      <c r="O211" s="5"/>
      <c r="P211" s="5"/>
      <c r="Q211" s="5"/>
      <c r="R211" s="5"/>
      <c r="S211" s="5">
        <v>32</v>
      </c>
      <c r="T211" s="5">
        <v>10.67</v>
      </c>
      <c r="U211" s="5">
        <v>8</v>
      </c>
      <c r="V211" s="5">
        <v>4</v>
      </c>
      <c r="W211" s="5">
        <v>3</v>
      </c>
      <c r="X211" s="5" t="s">
        <v>1592</v>
      </c>
      <c r="Y211" s="5" t="s">
        <v>1590</v>
      </c>
      <c r="Z211" s="5" t="s">
        <v>1593</v>
      </c>
    </row>
    <row r="212" spans="1:26" x14ac:dyDescent="0.35">
      <c r="A212" s="8">
        <v>150</v>
      </c>
      <c r="B212" s="12" t="s">
        <v>1594</v>
      </c>
      <c r="C212" s="5" t="s">
        <v>1595</v>
      </c>
      <c r="D212" s="8">
        <v>2022</v>
      </c>
      <c r="E212" s="5" t="s">
        <v>1596</v>
      </c>
      <c r="F212" s="5" t="s">
        <v>946</v>
      </c>
      <c r="G212" s="5" t="s">
        <v>1597</v>
      </c>
      <c r="H212" s="5" t="s">
        <v>1598</v>
      </c>
      <c r="I212" s="5">
        <v>429</v>
      </c>
      <c r="J212" s="6">
        <v>45469.38380787037</v>
      </c>
      <c r="K212" s="5" t="s">
        <v>609</v>
      </c>
      <c r="L212" s="5"/>
      <c r="M212" s="5"/>
      <c r="N212" s="5"/>
      <c r="O212" s="5"/>
      <c r="P212" s="5"/>
      <c r="Q212" s="5"/>
      <c r="R212" s="5"/>
      <c r="S212" s="5">
        <v>150</v>
      </c>
      <c r="T212" s="5">
        <v>75</v>
      </c>
      <c r="U212" s="5">
        <v>30</v>
      </c>
      <c r="V212" s="5">
        <v>5</v>
      </c>
      <c r="W212" s="5">
        <v>2</v>
      </c>
      <c r="X212" s="5" t="s">
        <v>1599</v>
      </c>
      <c r="Y212" s="5" t="s">
        <v>1597</v>
      </c>
      <c r="Z212" s="5" t="s">
        <v>1600</v>
      </c>
    </row>
    <row r="213" spans="1:26" x14ac:dyDescent="0.35">
      <c r="A213" s="8">
        <v>42</v>
      </c>
      <c r="B213" s="12" t="s">
        <v>1601</v>
      </c>
      <c r="C213" s="5" t="s">
        <v>1602</v>
      </c>
      <c r="D213" s="8">
        <v>2021</v>
      </c>
      <c r="E213" s="5" t="s">
        <v>1603</v>
      </c>
      <c r="F213" s="5" t="s">
        <v>946</v>
      </c>
      <c r="G213" s="5" t="s">
        <v>1604</v>
      </c>
      <c r="H213" s="5" t="s">
        <v>1605</v>
      </c>
      <c r="I213" s="5">
        <v>430</v>
      </c>
      <c r="J213" s="6">
        <v>45469.38380787037</v>
      </c>
      <c r="K213" s="5"/>
      <c r="L213" s="5"/>
      <c r="M213" s="5"/>
      <c r="N213" s="5"/>
      <c r="O213" s="5"/>
      <c r="P213" s="5"/>
      <c r="Q213" s="5"/>
      <c r="R213" s="5"/>
      <c r="S213" s="5">
        <v>42</v>
      </c>
      <c r="T213" s="5">
        <v>14</v>
      </c>
      <c r="U213" s="5">
        <v>11</v>
      </c>
      <c r="V213" s="5">
        <v>4</v>
      </c>
      <c r="W213" s="5">
        <v>3</v>
      </c>
      <c r="X213" s="5" t="s">
        <v>1606</v>
      </c>
      <c r="Y213" s="5" t="s">
        <v>1607</v>
      </c>
      <c r="Z213" s="5" t="s">
        <v>1608</v>
      </c>
    </row>
    <row r="214" spans="1:26" x14ac:dyDescent="0.35">
      <c r="A214" s="8">
        <v>111</v>
      </c>
      <c r="B214" s="12" t="s">
        <v>1609</v>
      </c>
      <c r="C214" s="5" t="s">
        <v>1610</v>
      </c>
      <c r="D214" s="8">
        <v>2022</v>
      </c>
      <c r="E214" s="5" t="s">
        <v>1611</v>
      </c>
      <c r="F214" s="5" t="s">
        <v>946</v>
      </c>
      <c r="G214" s="5" t="s">
        <v>1612</v>
      </c>
      <c r="H214" s="5" t="s">
        <v>1613</v>
      </c>
      <c r="I214" s="5">
        <v>432</v>
      </c>
      <c r="J214" s="6">
        <v>45469.38380787037</v>
      </c>
      <c r="K214" s="5"/>
      <c r="L214" s="5"/>
      <c r="M214" s="5"/>
      <c r="N214" s="5"/>
      <c r="O214" s="5"/>
      <c r="P214" s="5"/>
      <c r="Q214" s="5"/>
      <c r="R214" s="5"/>
      <c r="S214" s="5">
        <v>111</v>
      </c>
      <c r="T214" s="5">
        <v>55.5</v>
      </c>
      <c r="U214" s="5">
        <v>28</v>
      </c>
      <c r="V214" s="5">
        <v>4</v>
      </c>
      <c r="W214" s="5">
        <v>2</v>
      </c>
      <c r="X214" s="5" t="s">
        <v>1614</v>
      </c>
      <c r="Y214" s="5" t="s">
        <v>1615</v>
      </c>
      <c r="Z214" s="5" t="s">
        <v>1616</v>
      </c>
    </row>
    <row r="215" spans="1:26" x14ac:dyDescent="0.35">
      <c r="A215" s="8">
        <v>94</v>
      </c>
      <c r="B215" s="12" t="s">
        <v>1617</v>
      </c>
      <c r="C215" s="5" t="s">
        <v>1618</v>
      </c>
      <c r="D215" s="8">
        <v>2022</v>
      </c>
      <c r="E215" s="5" t="s">
        <v>1619</v>
      </c>
      <c r="F215" s="5" t="s">
        <v>946</v>
      </c>
      <c r="G215" s="5" t="s">
        <v>1620</v>
      </c>
      <c r="H215" s="5" t="s">
        <v>1621</v>
      </c>
      <c r="I215" s="5">
        <v>433</v>
      </c>
      <c r="J215" s="6">
        <v>45469.38380787037</v>
      </c>
      <c r="K215" s="5" t="s">
        <v>609</v>
      </c>
      <c r="L215" s="5"/>
      <c r="M215" s="5"/>
      <c r="N215" s="5"/>
      <c r="O215" s="5"/>
      <c r="P215" s="5"/>
      <c r="Q215" s="5"/>
      <c r="R215" s="5"/>
      <c r="S215" s="5">
        <v>94</v>
      </c>
      <c r="T215" s="5">
        <v>47</v>
      </c>
      <c r="U215" s="5">
        <v>31</v>
      </c>
      <c r="V215" s="5">
        <v>3</v>
      </c>
      <c r="W215" s="5">
        <v>2</v>
      </c>
      <c r="X215" s="5" t="s">
        <v>1622</v>
      </c>
      <c r="Y215" s="5" t="s">
        <v>1620</v>
      </c>
      <c r="Z215" s="5" t="s">
        <v>1623</v>
      </c>
    </row>
    <row r="216" spans="1:26" x14ac:dyDescent="0.35">
      <c r="A216" s="8">
        <v>150</v>
      </c>
      <c r="B216" s="12" t="s">
        <v>1624</v>
      </c>
      <c r="C216" s="5" t="s">
        <v>1625</v>
      </c>
      <c r="D216" s="8">
        <v>2021</v>
      </c>
      <c r="E216" s="5" t="s">
        <v>996</v>
      </c>
      <c r="F216" s="5" t="s">
        <v>946</v>
      </c>
      <c r="G216" s="5" t="s">
        <v>1626</v>
      </c>
      <c r="H216" s="5" t="s">
        <v>1627</v>
      </c>
      <c r="I216" s="5">
        <v>442</v>
      </c>
      <c r="J216" s="6">
        <v>45469.38380787037</v>
      </c>
      <c r="K216" s="5"/>
      <c r="L216" s="5"/>
      <c r="M216" s="5"/>
      <c r="N216" s="5"/>
      <c r="O216" s="5"/>
      <c r="P216" s="5"/>
      <c r="Q216" s="5"/>
      <c r="R216" s="5"/>
      <c r="S216" s="5">
        <v>150</v>
      </c>
      <c r="T216" s="5">
        <v>50</v>
      </c>
      <c r="U216" s="5">
        <v>30</v>
      </c>
      <c r="V216" s="5">
        <v>5</v>
      </c>
      <c r="W216" s="5">
        <v>3</v>
      </c>
      <c r="X216" s="5" t="s">
        <v>1628</v>
      </c>
      <c r="Y216" s="5"/>
      <c r="Z216" s="5" t="s">
        <v>1629</v>
      </c>
    </row>
    <row r="217" spans="1:26" x14ac:dyDescent="0.35">
      <c r="A217" s="8">
        <v>294</v>
      </c>
      <c r="B217" s="12" t="s">
        <v>1630</v>
      </c>
      <c r="C217" s="5" t="s">
        <v>1631</v>
      </c>
      <c r="D217" s="8">
        <v>2022</v>
      </c>
      <c r="E217" s="5" t="s">
        <v>1374</v>
      </c>
      <c r="F217" s="5" t="s">
        <v>946</v>
      </c>
      <c r="G217" s="5" t="s">
        <v>1632</v>
      </c>
      <c r="H217" s="5" t="s">
        <v>1633</v>
      </c>
      <c r="I217" s="5">
        <v>443</v>
      </c>
      <c r="J217" s="6">
        <v>45469.38380787037</v>
      </c>
      <c r="K217" s="5" t="s">
        <v>609</v>
      </c>
      <c r="L217" s="5"/>
      <c r="M217" s="5"/>
      <c r="N217" s="5"/>
      <c r="O217" s="5"/>
      <c r="P217" s="5"/>
      <c r="Q217" s="5"/>
      <c r="R217" s="5"/>
      <c r="S217" s="5">
        <v>294</v>
      </c>
      <c r="T217" s="5">
        <v>147</v>
      </c>
      <c r="U217" s="5">
        <v>59</v>
      </c>
      <c r="V217" s="5">
        <v>5</v>
      </c>
      <c r="W217" s="5">
        <v>2</v>
      </c>
      <c r="X217" s="5" t="s">
        <v>1634</v>
      </c>
      <c r="Y217" s="5" t="s">
        <v>1632</v>
      </c>
      <c r="Z217" s="5" t="s">
        <v>1635</v>
      </c>
    </row>
    <row r="218" spans="1:26" x14ac:dyDescent="0.35">
      <c r="A218" s="8">
        <v>21</v>
      </c>
      <c r="B218" s="12" t="s">
        <v>1636</v>
      </c>
      <c r="C218" s="5" t="s">
        <v>1637</v>
      </c>
      <c r="D218" s="8">
        <v>2022</v>
      </c>
      <c r="E218" s="5" t="s">
        <v>1281</v>
      </c>
      <c r="F218" s="5" t="s">
        <v>946</v>
      </c>
      <c r="G218" s="5" t="s">
        <v>1638</v>
      </c>
      <c r="H218" s="5" t="s">
        <v>1639</v>
      </c>
      <c r="I218" s="5">
        <v>449</v>
      </c>
      <c r="J218" s="6">
        <v>45469.38380787037</v>
      </c>
      <c r="K218" s="5"/>
      <c r="L218" s="5"/>
      <c r="M218" s="5"/>
      <c r="N218" s="5"/>
      <c r="O218" s="5"/>
      <c r="P218" s="5"/>
      <c r="Q218" s="5"/>
      <c r="R218" s="5"/>
      <c r="S218" s="5">
        <v>21</v>
      </c>
      <c r="T218" s="5">
        <v>10.5</v>
      </c>
      <c r="U218" s="5">
        <v>4</v>
      </c>
      <c r="V218" s="5">
        <v>5</v>
      </c>
      <c r="W218" s="5">
        <v>2</v>
      </c>
      <c r="X218" s="5" t="s">
        <v>1640</v>
      </c>
      <c r="Y218" s="5"/>
      <c r="Z218" s="5" t="s">
        <v>1641</v>
      </c>
    </row>
    <row r="219" spans="1:26" x14ac:dyDescent="0.35">
      <c r="A219" s="8">
        <v>191</v>
      </c>
      <c r="B219" s="12" t="s">
        <v>1642</v>
      </c>
      <c r="C219" s="5" t="s">
        <v>1643</v>
      </c>
      <c r="D219" s="8">
        <v>2023</v>
      </c>
      <c r="E219" s="5" t="s">
        <v>1491</v>
      </c>
      <c r="F219" s="5" t="s">
        <v>946</v>
      </c>
      <c r="G219" s="5" t="s">
        <v>1644</v>
      </c>
      <c r="H219" s="5" t="s">
        <v>1645</v>
      </c>
      <c r="I219" s="5">
        <v>453</v>
      </c>
      <c r="J219" s="6">
        <v>45469.38380787037</v>
      </c>
      <c r="K219" s="5"/>
      <c r="L219" s="5"/>
      <c r="M219" s="5"/>
      <c r="N219" s="5"/>
      <c r="O219" s="5"/>
      <c r="P219" s="5"/>
      <c r="Q219" s="5"/>
      <c r="R219" s="5"/>
      <c r="S219" s="5">
        <v>191</v>
      </c>
      <c r="T219" s="5">
        <v>191</v>
      </c>
      <c r="U219" s="5">
        <v>38</v>
      </c>
      <c r="V219" s="5">
        <v>5</v>
      </c>
      <c r="W219" s="5">
        <v>1</v>
      </c>
      <c r="X219" s="5" t="s">
        <v>1646</v>
      </c>
      <c r="Y219" s="5" t="s">
        <v>1647</v>
      </c>
      <c r="Z219" s="5" t="s">
        <v>1648</v>
      </c>
    </row>
    <row r="220" spans="1:26" x14ac:dyDescent="0.35">
      <c r="A220" s="8">
        <v>68</v>
      </c>
      <c r="B220" s="12" t="s">
        <v>1649</v>
      </c>
      <c r="C220" s="5" t="s">
        <v>1650</v>
      </c>
      <c r="D220" s="8">
        <v>2022</v>
      </c>
      <c r="E220" s="5" t="s">
        <v>1651</v>
      </c>
      <c r="F220" s="5" t="s">
        <v>946</v>
      </c>
      <c r="G220" s="5" t="s">
        <v>1652</v>
      </c>
      <c r="H220" s="5" t="s">
        <v>1653</v>
      </c>
      <c r="I220" s="5">
        <v>455</v>
      </c>
      <c r="J220" s="6">
        <v>45469.38380787037</v>
      </c>
      <c r="K220" s="5"/>
      <c r="L220" s="5"/>
      <c r="M220" s="5"/>
      <c r="N220" s="5"/>
      <c r="O220" s="5"/>
      <c r="P220" s="5"/>
      <c r="Q220" s="5"/>
      <c r="R220" s="5"/>
      <c r="S220" s="5">
        <v>68</v>
      </c>
      <c r="T220" s="5">
        <v>34</v>
      </c>
      <c r="U220" s="5">
        <v>23</v>
      </c>
      <c r="V220" s="5">
        <v>3</v>
      </c>
      <c r="W220" s="5">
        <v>2</v>
      </c>
      <c r="X220" s="5" t="s">
        <v>1654</v>
      </c>
      <c r="Y220" s="5" t="s">
        <v>1655</v>
      </c>
      <c r="Z220" s="5" t="s">
        <v>1656</v>
      </c>
    </row>
    <row r="221" spans="1:26" x14ac:dyDescent="0.35">
      <c r="A221" s="8">
        <v>177</v>
      </c>
      <c r="B221" s="12" t="s">
        <v>1657</v>
      </c>
      <c r="C221" s="5" t="s">
        <v>1658</v>
      </c>
      <c r="D221" s="8">
        <v>2021</v>
      </c>
      <c r="E221" s="5" t="s">
        <v>1659</v>
      </c>
      <c r="F221" s="5" t="s">
        <v>946</v>
      </c>
      <c r="G221" s="5" t="s">
        <v>1660</v>
      </c>
      <c r="H221" s="5" t="s">
        <v>1661</v>
      </c>
      <c r="I221" s="5">
        <v>460</v>
      </c>
      <c r="J221" s="6">
        <v>45469.38380787037</v>
      </c>
      <c r="K221" s="5"/>
      <c r="L221" s="5"/>
      <c r="M221" s="5"/>
      <c r="N221" s="5"/>
      <c r="O221" s="5"/>
      <c r="P221" s="5"/>
      <c r="Q221" s="5"/>
      <c r="R221" s="5"/>
      <c r="S221" s="5">
        <v>177</v>
      </c>
      <c r="T221" s="5">
        <v>59</v>
      </c>
      <c r="U221" s="5">
        <v>30</v>
      </c>
      <c r="V221" s="5">
        <v>6</v>
      </c>
      <c r="W221" s="5">
        <v>3</v>
      </c>
      <c r="X221" s="5" t="s">
        <v>1662</v>
      </c>
      <c r="Y221" s="5" t="s">
        <v>1663</v>
      </c>
      <c r="Z221" s="5" t="s">
        <v>1664</v>
      </c>
    </row>
    <row r="222" spans="1:26" x14ac:dyDescent="0.35">
      <c r="A222" s="8">
        <v>52</v>
      </c>
      <c r="B222" s="12" t="s">
        <v>1665</v>
      </c>
      <c r="C222" s="5" t="s">
        <v>1666</v>
      </c>
      <c r="D222" s="8">
        <v>2022</v>
      </c>
      <c r="E222" s="5" t="s">
        <v>1667</v>
      </c>
      <c r="F222" s="5" t="s">
        <v>946</v>
      </c>
      <c r="G222" s="5" t="s">
        <v>1668</v>
      </c>
      <c r="H222" s="5" t="s">
        <v>1669</v>
      </c>
      <c r="I222" s="5">
        <v>462</v>
      </c>
      <c r="J222" s="6">
        <v>45469.38380787037</v>
      </c>
      <c r="K222" s="5"/>
      <c r="L222" s="5"/>
      <c r="M222" s="5"/>
      <c r="N222" s="5"/>
      <c r="O222" s="5"/>
      <c r="P222" s="5"/>
      <c r="Q222" s="5"/>
      <c r="R222" s="5"/>
      <c r="S222" s="5">
        <v>52</v>
      </c>
      <c r="T222" s="5">
        <v>26</v>
      </c>
      <c r="U222" s="5">
        <v>10</v>
      </c>
      <c r="V222" s="5">
        <v>5</v>
      </c>
      <c r="W222" s="5">
        <v>2</v>
      </c>
      <c r="X222" s="5" t="s">
        <v>1670</v>
      </c>
      <c r="Y222" s="5"/>
      <c r="Z222" s="5" t="s">
        <v>1671</v>
      </c>
    </row>
    <row r="223" spans="1:26" x14ac:dyDescent="0.35">
      <c r="A223" s="8">
        <v>72</v>
      </c>
      <c r="B223" s="12" t="s">
        <v>1672</v>
      </c>
      <c r="C223" s="5" t="s">
        <v>1673</v>
      </c>
      <c r="D223" s="8">
        <v>2022</v>
      </c>
      <c r="E223" s="5" t="s">
        <v>1674</v>
      </c>
      <c r="F223" s="5" t="s">
        <v>946</v>
      </c>
      <c r="G223" s="5" t="s">
        <v>1675</v>
      </c>
      <c r="H223" s="5" t="s">
        <v>1676</v>
      </c>
      <c r="I223" s="5">
        <v>465</v>
      </c>
      <c r="J223" s="6">
        <v>45469.38380787037</v>
      </c>
      <c r="K223" s="5"/>
      <c r="L223" s="5"/>
      <c r="M223" s="5"/>
      <c r="N223" s="5"/>
      <c r="O223" s="5"/>
      <c r="P223" s="5"/>
      <c r="Q223" s="5"/>
      <c r="R223" s="5"/>
      <c r="S223" s="5">
        <v>72</v>
      </c>
      <c r="T223" s="5">
        <v>36</v>
      </c>
      <c r="U223" s="5">
        <v>24</v>
      </c>
      <c r="V223" s="5">
        <v>3</v>
      </c>
      <c r="W223" s="5">
        <v>2</v>
      </c>
      <c r="X223" s="5" t="s">
        <v>1677</v>
      </c>
      <c r="Y223" s="5"/>
      <c r="Z223" s="5" t="s">
        <v>1678</v>
      </c>
    </row>
    <row r="224" spans="1:26" x14ac:dyDescent="0.35">
      <c r="A224" s="8">
        <v>449</v>
      </c>
      <c r="B224" s="12" t="s">
        <v>1679</v>
      </c>
      <c r="C224" s="5" t="s">
        <v>1680</v>
      </c>
      <c r="D224" s="8">
        <v>2021</v>
      </c>
      <c r="E224" s="5" t="s">
        <v>1681</v>
      </c>
      <c r="F224" s="5" t="s">
        <v>946</v>
      </c>
      <c r="G224" s="5" t="s">
        <v>1682</v>
      </c>
      <c r="H224" s="5" t="s">
        <v>1683</v>
      </c>
      <c r="I224" s="5">
        <v>466</v>
      </c>
      <c r="J224" s="6">
        <v>45469.38380787037</v>
      </c>
      <c r="K224" s="5"/>
      <c r="L224" s="5"/>
      <c r="M224" s="5"/>
      <c r="N224" s="5"/>
      <c r="O224" s="5"/>
      <c r="P224" s="5"/>
      <c r="Q224" s="5"/>
      <c r="R224" s="5"/>
      <c r="S224" s="5">
        <v>449</v>
      </c>
      <c r="T224" s="5">
        <v>149.66999999999999</v>
      </c>
      <c r="U224" s="5">
        <v>75</v>
      </c>
      <c r="V224" s="5">
        <v>6</v>
      </c>
      <c r="W224" s="5">
        <v>3</v>
      </c>
      <c r="X224" s="5" t="s">
        <v>1684</v>
      </c>
      <c r="Y224" s="5" t="s">
        <v>1685</v>
      </c>
      <c r="Z224" s="5" t="s">
        <v>1686</v>
      </c>
    </row>
    <row r="225" spans="1:26" x14ac:dyDescent="0.35">
      <c r="A225" s="8">
        <v>60</v>
      </c>
      <c r="B225" s="12" t="s">
        <v>1687</v>
      </c>
      <c r="C225" s="5" t="s">
        <v>1688</v>
      </c>
      <c r="D225" s="8">
        <v>2022</v>
      </c>
      <c r="E225" s="5" t="s">
        <v>1689</v>
      </c>
      <c r="F225" s="5" t="s">
        <v>946</v>
      </c>
      <c r="G225" s="5" t="s">
        <v>1690</v>
      </c>
      <c r="H225" s="5" t="s">
        <v>1691</v>
      </c>
      <c r="I225" s="5">
        <v>467</v>
      </c>
      <c r="J225" s="6">
        <v>45469.38380787037</v>
      </c>
      <c r="K225" s="5" t="s">
        <v>609</v>
      </c>
      <c r="L225" s="5"/>
      <c r="M225" s="5"/>
      <c r="N225" s="5"/>
      <c r="O225" s="5"/>
      <c r="P225" s="5"/>
      <c r="Q225" s="5"/>
      <c r="R225" s="5"/>
      <c r="S225" s="5">
        <v>60</v>
      </c>
      <c r="T225" s="5">
        <v>30</v>
      </c>
      <c r="U225" s="5">
        <v>60</v>
      </c>
      <c r="V225" s="5">
        <v>1</v>
      </c>
      <c r="W225" s="5">
        <v>2</v>
      </c>
      <c r="X225" s="5" t="s">
        <v>1692</v>
      </c>
      <c r="Y225" s="5" t="s">
        <v>1690</v>
      </c>
      <c r="Z225" s="5" t="s">
        <v>1693</v>
      </c>
    </row>
    <row r="226" spans="1:26" x14ac:dyDescent="0.35">
      <c r="A226" s="8">
        <v>165</v>
      </c>
      <c r="B226" s="12" t="s">
        <v>1694</v>
      </c>
      <c r="C226" s="5" t="s">
        <v>1695</v>
      </c>
      <c r="D226" s="8">
        <v>2022</v>
      </c>
      <c r="E226" s="5" t="s">
        <v>1491</v>
      </c>
      <c r="F226" s="5" t="s">
        <v>946</v>
      </c>
      <c r="G226" s="5" t="s">
        <v>1696</v>
      </c>
      <c r="H226" s="5" t="s">
        <v>1697</v>
      </c>
      <c r="I226" s="5">
        <v>469</v>
      </c>
      <c r="J226" s="6">
        <v>45469.38380787037</v>
      </c>
      <c r="K226" s="5" t="s">
        <v>609</v>
      </c>
      <c r="L226" s="5"/>
      <c r="M226" s="5"/>
      <c r="N226" s="5"/>
      <c r="O226" s="5"/>
      <c r="P226" s="5"/>
      <c r="Q226" s="5"/>
      <c r="R226" s="5"/>
      <c r="S226" s="5">
        <v>165</v>
      </c>
      <c r="T226" s="5">
        <v>82.5</v>
      </c>
      <c r="U226" s="5">
        <v>33</v>
      </c>
      <c r="V226" s="5">
        <v>5</v>
      </c>
      <c r="W226" s="5">
        <v>2</v>
      </c>
      <c r="X226" s="5" t="s">
        <v>1698</v>
      </c>
      <c r="Y226" s="5" t="s">
        <v>1696</v>
      </c>
      <c r="Z226" s="5" t="s">
        <v>1699</v>
      </c>
    </row>
    <row r="227" spans="1:26" x14ac:dyDescent="0.35">
      <c r="A227" s="8">
        <v>106</v>
      </c>
      <c r="B227" s="12" t="s">
        <v>1700</v>
      </c>
      <c r="C227" s="5" t="s">
        <v>1701</v>
      </c>
      <c r="D227" s="8">
        <v>2021</v>
      </c>
      <c r="E227" s="5" t="s">
        <v>1059</v>
      </c>
      <c r="F227" s="5" t="s">
        <v>946</v>
      </c>
      <c r="G227" s="5" t="s">
        <v>1702</v>
      </c>
      <c r="H227" s="5" t="s">
        <v>1703</v>
      </c>
      <c r="I227" s="5">
        <v>478</v>
      </c>
      <c r="J227" s="6">
        <v>45469.38380787037</v>
      </c>
      <c r="K227" s="5" t="s">
        <v>609</v>
      </c>
      <c r="L227" s="5"/>
      <c r="M227" s="5"/>
      <c r="N227" s="5"/>
      <c r="O227" s="5"/>
      <c r="P227" s="5"/>
      <c r="Q227" s="5"/>
      <c r="R227" s="5"/>
      <c r="S227" s="5">
        <v>106</v>
      </c>
      <c r="T227" s="5">
        <v>35.33</v>
      </c>
      <c r="U227" s="5">
        <v>106</v>
      </c>
      <c r="V227" s="5">
        <v>1</v>
      </c>
      <c r="W227" s="5">
        <v>3</v>
      </c>
      <c r="X227" s="5" t="s">
        <v>1704</v>
      </c>
      <c r="Y227" s="5" t="s">
        <v>1702</v>
      </c>
      <c r="Z227" s="5" t="s">
        <v>1705</v>
      </c>
    </row>
    <row r="228" spans="1:26" x14ac:dyDescent="0.35">
      <c r="A228" s="8">
        <v>125</v>
      </c>
      <c r="B228" s="12" t="s">
        <v>1706</v>
      </c>
      <c r="C228" s="5" t="s">
        <v>1707</v>
      </c>
      <c r="D228" s="8">
        <v>2021</v>
      </c>
      <c r="E228" s="5" t="s">
        <v>1708</v>
      </c>
      <c r="F228" s="5" t="s">
        <v>946</v>
      </c>
      <c r="G228" s="5" t="s">
        <v>1709</v>
      </c>
      <c r="H228" s="5" t="s">
        <v>1710</v>
      </c>
      <c r="I228" s="5">
        <v>482</v>
      </c>
      <c r="J228" s="6">
        <v>45469.38380787037</v>
      </c>
      <c r="K228" s="5"/>
      <c r="L228" s="5"/>
      <c r="M228" s="5"/>
      <c r="N228" s="5"/>
      <c r="O228" s="5"/>
      <c r="P228" s="5"/>
      <c r="Q228" s="5"/>
      <c r="R228" s="5"/>
      <c r="S228" s="5">
        <v>125</v>
      </c>
      <c r="T228" s="5">
        <v>41.67</v>
      </c>
      <c r="U228" s="5">
        <v>31</v>
      </c>
      <c r="V228" s="5">
        <v>4</v>
      </c>
      <c r="W228" s="5">
        <v>3</v>
      </c>
      <c r="X228" s="5" t="s">
        <v>1711</v>
      </c>
      <c r="Y228" s="5" t="s">
        <v>1712</v>
      </c>
      <c r="Z228" s="5" t="s">
        <v>1713</v>
      </c>
    </row>
    <row r="229" spans="1:26" x14ac:dyDescent="0.35">
      <c r="A229" s="8">
        <v>101</v>
      </c>
      <c r="B229" s="12" t="s">
        <v>1714</v>
      </c>
      <c r="C229" s="5" t="s">
        <v>1715</v>
      </c>
      <c r="D229" s="8">
        <v>2022</v>
      </c>
      <c r="E229" s="5" t="s">
        <v>1716</v>
      </c>
      <c r="F229" s="5" t="s">
        <v>946</v>
      </c>
      <c r="G229" s="5" t="s">
        <v>1717</v>
      </c>
      <c r="H229" s="5" t="s">
        <v>1718</v>
      </c>
      <c r="I229" s="5">
        <v>487</v>
      </c>
      <c r="J229" s="6">
        <v>45469.38380787037</v>
      </c>
      <c r="K229" s="5"/>
      <c r="L229" s="5"/>
      <c r="M229" s="5"/>
      <c r="N229" s="5"/>
      <c r="O229" s="5"/>
      <c r="P229" s="5"/>
      <c r="Q229" s="5"/>
      <c r="R229" s="5"/>
      <c r="S229" s="5">
        <v>101</v>
      </c>
      <c r="T229" s="5">
        <v>50.5</v>
      </c>
      <c r="U229" s="5">
        <v>25</v>
      </c>
      <c r="V229" s="5">
        <v>4</v>
      </c>
      <c r="W229" s="5">
        <v>2</v>
      </c>
      <c r="X229" s="5" t="s">
        <v>1719</v>
      </c>
      <c r="Y229" s="5"/>
      <c r="Z229" s="5" t="s">
        <v>1720</v>
      </c>
    </row>
    <row r="230" spans="1:26" x14ac:dyDescent="0.35">
      <c r="A230" s="8">
        <v>149</v>
      </c>
      <c r="B230" s="12" t="s">
        <v>1721</v>
      </c>
      <c r="C230" s="5" t="s">
        <v>1722</v>
      </c>
      <c r="D230" s="8">
        <v>2022</v>
      </c>
      <c r="E230" s="5" t="s">
        <v>1723</v>
      </c>
      <c r="F230" s="5" t="s">
        <v>946</v>
      </c>
      <c r="G230" s="5" t="s">
        <v>1724</v>
      </c>
      <c r="H230" s="5" t="s">
        <v>1725</v>
      </c>
      <c r="I230" s="5">
        <v>492</v>
      </c>
      <c r="J230" s="6">
        <v>45469.38380787037</v>
      </c>
      <c r="K230" s="5" t="s">
        <v>609</v>
      </c>
      <c r="L230" s="5"/>
      <c r="M230" s="5"/>
      <c r="N230" s="5"/>
      <c r="O230" s="5"/>
      <c r="P230" s="5"/>
      <c r="Q230" s="5"/>
      <c r="R230" s="5"/>
      <c r="S230" s="5">
        <v>149</v>
      </c>
      <c r="T230" s="5">
        <v>74.5</v>
      </c>
      <c r="U230" s="5">
        <v>37</v>
      </c>
      <c r="V230" s="5">
        <v>4</v>
      </c>
      <c r="W230" s="5">
        <v>2</v>
      </c>
      <c r="X230" s="5" t="s">
        <v>1726</v>
      </c>
      <c r="Y230" s="5" t="s">
        <v>1724</v>
      </c>
      <c r="Z230" s="5" t="s">
        <v>1727</v>
      </c>
    </row>
    <row r="231" spans="1:26" x14ac:dyDescent="0.35">
      <c r="A231" s="8">
        <v>90</v>
      </c>
      <c r="B231" s="12" t="s">
        <v>1728</v>
      </c>
      <c r="C231" s="5" t="s">
        <v>1729</v>
      </c>
      <c r="D231" s="8">
        <v>2021</v>
      </c>
      <c r="E231" s="5" t="s">
        <v>1730</v>
      </c>
      <c r="F231" s="5" t="s">
        <v>946</v>
      </c>
      <c r="G231" s="5" t="s">
        <v>1731</v>
      </c>
      <c r="H231" s="5" t="s">
        <v>1732</v>
      </c>
      <c r="I231" s="5">
        <v>493</v>
      </c>
      <c r="J231" s="6">
        <v>45469.38380787037</v>
      </c>
      <c r="K231" s="5"/>
      <c r="L231" s="5"/>
      <c r="M231" s="5"/>
      <c r="N231" s="5"/>
      <c r="O231" s="5"/>
      <c r="P231" s="5"/>
      <c r="Q231" s="5"/>
      <c r="R231" s="5"/>
      <c r="S231" s="5">
        <v>90</v>
      </c>
      <c r="T231" s="5">
        <v>30</v>
      </c>
      <c r="U231" s="5">
        <v>30</v>
      </c>
      <c r="V231" s="5">
        <v>3</v>
      </c>
      <c r="W231" s="5">
        <v>3</v>
      </c>
      <c r="X231" s="5" t="s">
        <v>1733</v>
      </c>
      <c r="Y231" s="5"/>
      <c r="Z231" s="5" t="s">
        <v>1734</v>
      </c>
    </row>
    <row r="232" spans="1:26" x14ac:dyDescent="0.35">
      <c r="A232" s="8">
        <v>128</v>
      </c>
      <c r="B232" s="12" t="s">
        <v>1735</v>
      </c>
      <c r="C232" s="5" t="s">
        <v>1736</v>
      </c>
      <c r="D232" s="8">
        <v>2024</v>
      </c>
      <c r="E232" s="5" t="s">
        <v>1737</v>
      </c>
      <c r="F232" s="5" t="s">
        <v>946</v>
      </c>
      <c r="G232" s="5" t="s">
        <v>1738</v>
      </c>
      <c r="H232" s="5" t="s">
        <v>1739</v>
      </c>
      <c r="I232" s="5">
        <v>495</v>
      </c>
      <c r="J232" s="6">
        <v>45469.38380787037</v>
      </c>
      <c r="K232" s="5" t="s">
        <v>609</v>
      </c>
      <c r="L232" s="5"/>
      <c r="M232" s="5"/>
      <c r="N232" s="5"/>
      <c r="O232" s="5"/>
      <c r="P232" s="5"/>
      <c r="Q232" s="5"/>
      <c r="R232" s="5"/>
      <c r="S232" s="5">
        <v>128</v>
      </c>
      <c r="T232" s="5">
        <v>128</v>
      </c>
      <c r="U232" s="5">
        <v>32</v>
      </c>
      <c r="V232" s="5">
        <v>4</v>
      </c>
      <c r="W232" s="5">
        <v>1</v>
      </c>
      <c r="X232" s="5" t="s">
        <v>1740</v>
      </c>
      <c r="Y232" s="5" t="s">
        <v>1738</v>
      </c>
      <c r="Z232" s="5" t="s">
        <v>1741</v>
      </c>
    </row>
    <row r="233" spans="1:26" x14ac:dyDescent="0.35">
      <c r="A233" s="8">
        <v>74</v>
      </c>
      <c r="B233" s="12" t="s">
        <v>1742</v>
      </c>
      <c r="C233" s="5" t="s">
        <v>1743</v>
      </c>
      <c r="D233" s="8">
        <v>2021</v>
      </c>
      <c r="E233" s="5" t="s">
        <v>1226</v>
      </c>
      <c r="F233" s="5" t="s">
        <v>946</v>
      </c>
      <c r="G233" s="5" t="s">
        <v>1744</v>
      </c>
      <c r="H233" s="5" t="s">
        <v>1745</v>
      </c>
      <c r="I233" s="5">
        <v>497</v>
      </c>
      <c r="J233" s="6">
        <v>45469.38380787037</v>
      </c>
      <c r="K233" s="5"/>
      <c r="L233" s="5"/>
      <c r="M233" s="5"/>
      <c r="N233" s="5"/>
      <c r="O233" s="5"/>
      <c r="P233" s="5"/>
      <c r="Q233" s="5"/>
      <c r="R233" s="5"/>
      <c r="S233" s="5">
        <v>74</v>
      </c>
      <c r="T233" s="5">
        <v>24.67</v>
      </c>
      <c r="U233" s="5">
        <v>37</v>
      </c>
      <c r="V233" s="5">
        <v>2</v>
      </c>
      <c r="W233" s="5">
        <v>3</v>
      </c>
      <c r="X233" s="5" t="s">
        <v>1746</v>
      </c>
      <c r="Y233" s="5" t="s">
        <v>1747</v>
      </c>
      <c r="Z233" s="5" t="s">
        <v>1748</v>
      </c>
    </row>
    <row r="234" spans="1:26" x14ac:dyDescent="0.35">
      <c r="A234" s="8">
        <v>92</v>
      </c>
      <c r="B234" s="12" t="s">
        <v>1749</v>
      </c>
      <c r="C234" s="5" t="s">
        <v>1750</v>
      </c>
      <c r="D234" s="8">
        <v>2022</v>
      </c>
      <c r="E234" s="5" t="s">
        <v>1751</v>
      </c>
      <c r="F234" s="5" t="s">
        <v>946</v>
      </c>
      <c r="G234" s="5" t="s">
        <v>1752</v>
      </c>
      <c r="H234" s="5" t="s">
        <v>1753</v>
      </c>
      <c r="I234" s="5">
        <v>498</v>
      </c>
      <c r="J234" s="6">
        <v>45469.38380787037</v>
      </c>
      <c r="K234" s="5" t="s">
        <v>609</v>
      </c>
      <c r="L234" s="5"/>
      <c r="M234" s="5"/>
      <c r="N234" s="5"/>
      <c r="O234" s="5"/>
      <c r="P234" s="5"/>
      <c r="Q234" s="5"/>
      <c r="R234" s="5"/>
      <c r="S234" s="5">
        <v>92</v>
      </c>
      <c r="T234" s="5">
        <v>46</v>
      </c>
      <c r="U234" s="5">
        <v>31</v>
      </c>
      <c r="V234" s="5">
        <v>3</v>
      </c>
      <c r="W234" s="5">
        <v>2</v>
      </c>
      <c r="X234" s="5" t="s">
        <v>1754</v>
      </c>
      <c r="Y234" s="5" t="s">
        <v>1752</v>
      </c>
      <c r="Z234" s="5" t="s">
        <v>1755</v>
      </c>
    </row>
    <row r="235" spans="1:26" x14ac:dyDescent="0.35">
      <c r="A235" s="8">
        <v>41</v>
      </c>
      <c r="B235" s="12" t="s">
        <v>1756</v>
      </c>
      <c r="C235" s="5" t="s">
        <v>1757</v>
      </c>
      <c r="D235" s="8">
        <v>2021</v>
      </c>
      <c r="E235" s="5" t="s">
        <v>1758</v>
      </c>
      <c r="F235" s="5" t="s">
        <v>946</v>
      </c>
      <c r="G235" s="5" t="s">
        <v>1759</v>
      </c>
      <c r="H235" s="5" t="s">
        <v>1760</v>
      </c>
      <c r="I235" s="5">
        <v>507</v>
      </c>
      <c r="J235" s="6">
        <v>45469.38380787037</v>
      </c>
      <c r="K235" s="5"/>
      <c r="L235" s="5"/>
      <c r="M235" s="5"/>
      <c r="N235" s="5"/>
      <c r="O235" s="5"/>
      <c r="P235" s="5"/>
      <c r="Q235" s="5"/>
      <c r="R235" s="5"/>
      <c r="S235" s="5">
        <v>41</v>
      </c>
      <c r="T235" s="5">
        <v>13.67</v>
      </c>
      <c r="U235" s="5">
        <v>8</v>
      </c>
      <c r="V235" s="5">
        <v>5</v>
      </c>
      <c r="W235" s="5">
        <v>3</v>
      </c>
      <c r="X235" s="5" t="s">
        <v>1761</v>
      </c>
      <c r="Y235" s="5"/>
      <c r="Z235" s="5" t="s">
        <v>1762</v>
      </c>
    </row>
    <row r="236" spans="1:26" x14ac:dyDescent="0.35">
      <c r="A236" s="8">
        <v>64</v>
      </c>
      <c r="B236" s="12" t="s">
        <v>1763</v>
      </c>
      <c r="C236" s="5" t="s">
        <v>1764</v>
      </c>
      <c r="D236" s="8">
        <v>2021</v>
      </c>
      <c r="E236" s="5" t="s">
        <v>1765</v>
      </c>
      <c r="F236" s="5" t="s">
        <v>946</v>
      </c>
      <c r="G236" s="5" t="s">
        <v>1766</v>
      </c>
      <c r="H236" s="5" t="s">
        <v>1767</v>
      </c>
      <c r="I236" s="5">
        <v>508</v>
      </c>
      <c r="J236" s="6">
        <v>45469.38380787037</v>
      </c>
      <c r="K236" s="5" t="s">
        <v>609</v>
      </c>
      <c r="L236" s="5"/>
      <c r="M236" s="5"/>
      <c r="N236" s="5"/>
      <c r="O236" s="5"/>
      <c r="P236" s="5"/>
      <c r="Q236" s="5"/>
      <c r="R236" s="5"/>
      <c r="S236" s="5">
        <v>64</v>
      </c>
      <c r="T236" s="5">
        <v>21.33</v>
      </c>
      <c r="U236" s="5">
        <v>21</v>
      </c>
      <c r="V236" s="5">
        <v>3</v>
      </c>
      <c r="W236" s="5">
        <v>3</v>
      </c>
      <c r="X236" s="5" t="s">
        <v>1768</v>
      </c>
      <c r="Y236" s="5" t="s">
        <v>1766</v>
      </c>
      <c r="Z236" s="5" t="s">
        <v>1769</v>
      </c>
    </row>
    <row r="237" spans="1:26" x14ac:dyDescent="0.35">
      <c r="A237" s="8">
        <v>72</v>
      </c>
      <c r="B237" s="12" t="s">
        <v>1770</v>
      </c>
      <c r="C237" s="5" t="s">
        <v>1771</v>
      </c>
      <c r="D237" s="8">
        <v>2021</v>
      </c>
      <c r="E237" s="5" t="s">
        <v>1052</v>
      </c>
      <c r="F237" s="5" t="s">
        <v>946</v>
      </c>
      <c r="G237" s="5" t="s">
        <v>1772</v>
      </c>
      <c r="H237" s="5" t="s">
        <v>1773</v>
      </c>
      <c r="I237" s="5">
        <v>509</v>
      </c>
      <c r="J237" s="6">
        <v>45469.38380787037</v>
      </c>
      <c r="K237" s="5" t="s">
        <v>609</v>
      </c>
      <c r="L237" s="5"/>
      <c r="M237" s="5"/>
      <c r="N237" s="5"/>
      <c r="O237" s="5"/>
      <c r="P237" s="5"/>
      <c r="Q237" s="5"/>
      <c r="R237" s="5"/>
      <c r="S237" s="5">
        <v>72</v>
      </c>
      <c r="T237" s="5">
        <v>24</v>
      </c>
      <c r="U237" s="5">
        <v>36</v>
      </c>
      <c r="V237" s="5">
        <v>2</v>
      </c>
      <c r="W237" s="5">
        <v>3</v>
      </c>
      <c r="X237" s="5" t="s">
        <v>1774</v>
      </c>
      <c r="Y237" s="5" t="s">
        <v>1772</v>
      </c>
      <c r="Z237" s="5" t="s">
        <v>1775</v>
      </c>
    </row>
    <row r="238" spans="1:26" x14ac:dyDescent="0.35">
      <c r="A238" s="8">
        <v>52</v>
      </c>
      <c r="B238" s="12" t="s">
        <v>1776</v>
      </c>
      <c r="C238" s="5" t="s">
        <v>1777</v>
      </c>
      <c r="D238" s="8">
        <v>2022</v>
      </c>
      <c r="E238" s="5" t="s">
        <v>1575</v>
      </c>
      <c r="F238" s="5" t="s">
        <v>946</v>
      </c>
      <c r="G238" s="5" t="s">
        <v>1778</v>
      </c>
      <c r="H238" s="5" t="s">
        <v>1779</v>
      </c>
      <c r="I238" s="5">
        <v>512</v>
      </c>
      <c r="J238" s="6">
        <v>45469.38380787037</v>
      </c>
      <c r="K238" s="5" t="s">
        <v>609</v>
      </c>
      <c r="L238" s="5"/>
      <c r="M238" s="5"/>
      <c r="N238" s="5"/>
      <c r="O238" s="5"/>
      <c r="P238" s="5"/>
      <c r="Q238" s="5"/>
      <c r="R238" s="5"/>
      <c r="S238" s="5">
        <v>52</v>
      </c>
      <c r="T238" s="5">
        <v>26</v>
      </c>
      <c r="U238" s="5">
        <v>10</v>
      </c>
      <c r="V238" s="5">
        <v>5</v>
      </c>
      <c r="W238" s="5">
        <v>2</v>
      </c>
      <c r="X238" s="5" t="s">
        <v>1780</v>
      </c>
      <c r="Y238" s="5" t="s">
        <v>1778</v>
      </c>
      <c r="Z238" s="5" t="s">
        <v>1781</v>
      </c>
    </row>
    <row r="239" spans="1:26" x14ac:dyDescent="0.35">
      <c r="A239" s="8">
        <v>65</v>
      </c>
      <c r="B239" s="12" t="s">
        <v>1782</v>
      </c>
      <c r="C239" s="5" t="s">
        <v>1783</v>
      </c>
      <c r="D239" s="8">
        <v>2022</v>
      </c>
      <c r="E239" s="5" t="s">
        <v>1137</v>
      </c>
      <c r="F239" s="5" t="s">
        <v>946</v>
      </c>
      <c r="G239" s="5" t="s">
        <v>1784</v>
      </c>
      <c r="H239" s="5" t="s">
        <v>1785</v>
      </c>
      <c r="I239" s="5">
        <v>514</v>
      </c>
      <c r="J239" s="6">
        <v>45469.38380787037</v>
      </c>
      <c r="K239" s="5"/>
      <c r="L239" s="5"/>
      <c r="M239" s="5"/>
      <c r="N239" s="5"/>
      <c r="O239" s="5"/>
      <c r="P239" s="5"/>
      <c r="Q239" s="5"/>
      <c r="R239" s="5"/>
      <c r="S239" s="5">
        <v>65</v>
      </c>
      <c r="T239" s="5">
        <v>32.5</v>
      </c>
      <c r="U239" s="5">
        <v>13</v>
      </c>
      <c r="V239" s="5">
        <v>5</v>
      </c>
      <c r="W239" s="5">
        <v>2</v>
      </c>
      <c r="X239" s="5" t="s">
        <v>1786</v>
      </c>
      <c r="Y239" s="5"/>
      <c r="Z239" s="5" t="s">
        <v>1787</v>
      </c>
    </row>
    <row r="240" spans="1:26" x14ac:dyDescent="0.35">
      <c r="A240" s="8">
        <v>235</v>
      </c>
      <c r="B240" s="12" t="s">
        <v>1788</v>
      </c>
      <c r="C240" s="5" t="s">
        <v>1789</v>
      </c>
      <c r="D240" s="8">
        <v>2021</v>
      </c>
      <c r="E240" s="5" t="s">
        <v>1790</v>
      </c>
      <c r="F240" s="5" t="s">
        <v>946</v>
      </c>
      <c r="G240" s="5" t="s">
        <v>1791</v>
      </c>
      <c r="H240" s="5" t="s">
        <v>1792</v>
      </c>
      <c r="I240" s="5">
        <v>515</v>
      </c>
      <c r="J240" s="6">
        <v>45469.38380787037</v>
      </c>
      <c r="K240" s="5"/>
      <c r="L240" s="5"/>
      <c r="M240" s="5"/>
      <c r="N240" s="5"/>
      <c r="O240" s="5"/>
      <c r="P240" s="5"/>
      <c r="Q240" s="5"/>
      <c r="R240" s="5"/>
      <c r="S240" s="5">
        <v>235</v>
      </c>
      <c r="T240" s="5">
        <v>78.33</v>
      </c>
      <c r="U240" s="5">
        <v>59</v>
      </c>
      <c r="V240" s="5">
        <v>4</v>
      </c>
      <c r="W240" s="5">
        <v>3</v>
      </c>
      <c r="X240" s="5" t="s">
        <v>1793</v>
      </c>
      <c r="Y240" s="5"/>
      <c r="Z240" s="5" t="s">
        <v>1794</v>
      </c>
    </row>
    <row r="241" spans="1:26" x14ac:dyDescent="0.35">
      <c r="A241" s="8">
        <v>119</v>
      </c>
      <c r="B241" s="12" t="s">
        <v>1795</v>
      </c>
      <c r="C241" s="5" t="s">
        <v>1796</v>
      </c>
      <c r="D241" s="8">
        <v>2022</v>
      </c>
      <c r="E241" s="5" t="s">
        <v>82</v>
      </c>
      <c r="F241" s="5" t="s">
        <v>946</v>
      </c>
      <c r="G241" s="5" t="s">
        <v>1797</v>
      </c>
      <c r="H241" s="5" t="s">
        <v>1798</v>
      </c>
      <c r="I241" s="5">
        <v>520</v>
      </c>
      <c r="J241" s="6">
        <v>45469.38380787037</v>
      </c>
      <c r="K241" s="5" t="s">
        <v>609</v>
      </c>
      <c r="L241" s="5"/>
      <c r="M241" s="5"/>
      <c r="N241" s="5"/>
      <c r="O241" s="5"/>
      <c r="P241" s="5"/>
      <c r="Q241" s="5"/>
      <c r="R241" s="5"/>
      <c r="S241" s="5">
        <v>119</v>
      </c>
      <c r="T241" s="5">
        <v>59.5</v>
      </c>
      <c r="U241" s="5">
        <v>24</v>
      </c>
      <c r="V241" s="5">
        <v>5</v>
      </c>
      <c r="W241" s="5">
        <v>2</v>
      </c>
      <c r="X241" s="5" t="s">
        <v>1799</v>
      </c>
      <c r="Y241" s="5" t="s">
        <v>1797</v>
      </c>
      <c r="Z241" s="5" t="s">
        <v>1800</v>
      </c>
    </row>
    <row r="242" spans="1:26" x14ac:dyDescent="0.35">
      <c r="A242" s="8">
        <v>56</v>
      </c>
      <c r="B242" s="12" t="s">
        <v>1801</v>
      </c>
      <c r="C242" s="5" t="s">
        <v>1802</v>
      </c>
      <c r="D242" s="8">
        <v>2023</v>
      </c>
      <c r="E242" s="5" t="s">
        <v>1505</v>
      </c>
      <c r="F242" s="5" t="s">
        <v>946</v>
      </c>
      <c r="G242" s="5" t="s">
        <v>1803</v>
      </c>
      <c r="H242" s="5" t="s">
        <v>1804</v>
      </c>
      <c r="I242" s="5">
        <v>527</v>
      </c>
      <c r="J242" s="6">
        <v>45469.38380787037</v>
      </c>
      <c r="K242" s="5"/>
      <c r="L242" s="5"/>
      <c r="M242" s="5"/>
      <c r="N242" s="5"/>
      <c r="O242" s="5"/>
      <c r="P242" s="5"/>
      <c r="Q242" s="5"/>
      <c r="R242" s="5"/>
      <c r="S242" s="5">
        <v>56</v>
      </c>
      <c r="T242" s="5">
        <v>56</v>
      </c>
      <c r="U242" s="5">
        <v>11</v>
      </c>
      <c r="V242" s="5">
        <v>5</v>
      </c>
      <c r="W242" s="5">
        <v>1</v>
      </c>
      <c r="X242" s="5" t="s">
        <v>1805</v>
      </c>
      <c r="Y242" s="5" t="s">
        <v>1806</v>
      </c>
      <c r="Z242" s="5" t="s">
        <v>1807</v>
      </c>
    </row>
    <row r="243" spans="1:26" x14ac:dyDescent="0.35">
      <c r="A243" s="8">
        <v>72</v>
      </c>
      <c r="B243" s="12" t="s">
        <v>1808</v>
      </c>
      <c r="C243" s="5" t="s">
        <v>1809</v>
      </c>
      <c r="D243" s="8">
        <v>2022</v>
      </c>
      <c r="E243" s="5" t="s">
        <v>1765</v>
      </c>
      <c r="F243" s="5" t="s">
        <v>946</v>
      </c>
      <c r="G243" s="5" t="s">
        <v>1810</v>
      </c>
      <c r="H243" s="5" t="s">
        <v>1811</v>
      </c>
      <c r="I243" s="5">
        <v>529</v>
      </c>
      <c r="J243" s="6">
        <v>45469.38380787037</v>
      </c>
      <c r="K243" s="5"/>
      <c r="L243" s="5"/>
      <c r="M243" s="5"/>
      <c r="N243" s="5"/>
      <c r="O243" s="5"/>
      <c r="P243" s="5"/>
      <c r="Q243" s="5"/>
      <c r="R243" s="5"/>
      <c r="S243" s="5">
        <v>72</v>
      </c>
      <c r="T243" s="5">
        <v>36</v>
      </c>
      <c r="U243" s="5">
        <v>36</v>
      </c>
      <c r="V243" s="5">
        <v>2</v>
      </c>
      <c r="W243" s="5">
        <v>2</v>
      </c>
      <c r="X243" s="5" t="s">
        <v>1812</v>
      </c>
      <c r="Y243" s="5" t="s">
        <v>1813</v>
      </c>
      <c r="Z243" s="5" t="s">
        <v>1814</v>
      </c>
    </row>
    <row r="244" spans="1:26" x14ac:dyDescent="0.35">
      <c r="A244" s="8">
        <v>129</v>
      </c>
      <c r="B244" s="12" t="s">
        <v>1815</v>
      </c>
      <c r="C244" s="5" t="s">
        <v>1816</v>
      </c>
      <c r="D244" s="8">
        <v>2022</v>
      </c>
      <c r="E244" s="5" t="s">
        <v>1817</v>
      </c>
      <c r="F244" s="5" t="s">
        <v>946</v>
      </c>
      <c r="G244" s="5" t="s">
        <v>1818</v>
      </c>
      <c r="H244" s="5" t="s">
        <v>1819</v>
      </c>
      <c r="I244" s="5">
        <v>532</v>
      </c>
      <c r="J244" s="6">
        <v>45469.38380787037</v>
      </c>
      <c r="K244" s="5" t="s">
        <v>609</v>
      </c>
      <c r="L244" s="5"/>
      <c r="M244" s="5"/>
      <c r="N244" s="5"/>
      <c r="O244" s="5"/>
      <c r="P244" s="5"/>
      <c r="Q244" s="5"/>
      <c r="R244" s="5"/>
      <c r="S244" s="5">
        <v>129</v>
      </c>
      <c r="T244" s="5">
        <v>64.5</v>
      </c>
      <c r="U244" s="5">
        <v>65</v>
      </c>
      <c r="V244" s="5">
        <v>2</v>
      </c>
      <c r="W244" s="5">
        <v>2</v>
      </c>
      <c r="X244" s="5" t="s">
        <v>1820</v>
      </c>
      <c r="Y244" s="5" t="s">
        <v>1818</v>
      </c>
      <c r="Z244" s="5" t="s">
        <v>1821</v>
      </c>
    </row>
    <row r="245" spans="1:26" x14ac:dyDescent="0.35">
      <c r="A245" s="8">
        <v>93</v>
      </c>
      <c r="B245" s="12" t="s">
        <v>1822</v>
      </c>
      <c r="C245" s="5" t="s">
        <v>1823</v>
      </c>
      <c r="D245" s="8">
        <v>2021</v>
      </c>
      <c r="E245" s="5" t="s">
        <v>1824</v>
      </c>
      <c r="F245" s="5" t="s">
        <v>946</v>
      </c>
      <c r="G245" s="5" t="s">
        <v>1825</v>
      </c>
      <c r="H245" s="5" t="s">
        <v>1826</v>
      </c>
      <c r="I245" s="5">
        <v>536</v>
      </c>
      <c r="J245" s="6">
        <v>45469.38380787037</v>
      </c>
      <c r="K245" s="5" t="s">
        <v>609</v>
      </c>
      <c r="L245" s="5"/>
      <c r="M245" s="5"/>
      <c r="N245" s="5"/>
      <c r="O245" s="5"/>
      <c r="P245" s="5"/>
      <c r="Q245" s="5"/>
      <c r="R245" s="5"/>
      <c r="S245" s="5">
        <v>93</v>
      </c>
      <c r="T245" s="5">
        <v>31</v>
      </c>
      <c r="U245" s="5">
        <v>31</v>
      </c>
      <c r="V245" s="5">
        <v>3</v>
      </c>
      <c r="W245" s="5">
        <v>3</v>
      </c>
      <c r="X245" s="5" t="s">
        <v>1827</v>
      </c>
      <c r="Y245" s="5" t="s">
        <v>1825</v>
      </c>
      <c r="Z245" s="5" t="s">
        <v>1828</v>
      </c>
    </row>
    <row r="246" spans="1:26" x14ac:dyDescent="0.35">
      <c r="A246" s="8">
        <v>67</v>
      </c>
      <c r="B246" s="12" t="s">
        <v>1829</v>
      </c>
      <c r="C246" s="5" t="s">
        <v>1830</v>
      </c>
      <c r="D246" s="8">
        <v>2021</v>
      </c>
      <c r="E246" s="5" t="s">
        <v>1831</v>
      </c>
      <c r="F246" s="5" t="s">
        <v>946</v>
      </c>
      <c r="G246" s="5" t="s">
        <v>1832</v>
      </c>
      <c r="H246" s="5" t="s">
        <v>1833</v>
      </c>
      <c r="I246" s="5">
        <v>539</v>
      </c>
      <c r="J246" s="6">
        <v>45469.38380787037</v>
      </c>
      <c r="K246" s="5"/>
      <c r="L246" s="5"/>
      <c r="M246" s="5"/>
      <c r="N246" s="5"/>
      <c r="O246" s="5"/>
      <c r="P246" s="5"/>
      <c r="Q246" s="5"/>
      <c r="R246" s="5"/>
      <c r="S246" s="5">
        <v>67</v>
      </c>
      <c r="T246" s="5">
        <v>22.33</v>
      </c>
      <c r="U246" s="5">
        <v>17</v>
      </c>
      <c r="V246" s="5">
        <v>4</v>
      </c>
      <c r="W246" s="5">
        <v>3</v>
      </c>
      <c r="X246" s="5" t="s">
        <v>1834</v>
      </c>
      <c r="Y246" s="5" t="s">
        <v>1835</v>
      </c>
      <c r="Z246" s="5" t="s">
        <v>1836</v>
      </c>
    </row>
    <row r="247" spans="1:26" x14ac:dyDescent="0.35">
      <c r="A247" s="8">
        <v>170</v>
      </c>
      <c r="B247" s="12" t="s">
        <v>1837</v>
      </c>
      <c r="C247" s="5" t="s">
        <v>1838</v>
      </c>
      <c r="D247" s="8">
        <v>2021</v>
      </c>
      <c r="E247" s="5" t="s">
        <v>1839</v>
      </c>
      <c r="F247" s="5" t="s">
        <v>946</v>
      </c>
      <c r="G247" s="5" t="s">
        <v>1840</v>
      </c>
      <c r="H247" s="5" t="s">
        <v>1841</v>
      </c>
      <c r="I247" s="5">
        <v>542</v>
      </c>
      <c r="J247" s="6">
        <v>45469.38380787037</v>
      </c>
      <c r="K247" s="5"/>
      <c r="L247" s="5"/>
      <c r="M247" s="5"/>
      <c r="N247" s="5"/>
      <c r="O247" s="5"/>
      <c r="P247" s="5"/>
      <c r="Q247" s="5"/>
      <c r="R247" s="5"/>
      <c r="S247" s="5">
        <v>170</v>
      </c>
      <c r="T247" s="5">
        <v>56.67</v>
      </c>
      <c r="U247" s="5">
        <v>34</v>
      </c>
      <c r="V247" s="5">
        <v>5</v>
      </c>
      <c r="W247" s="5">
        <v>3</v>
      </c>
      <c r="X247" s="5" t="s">
        <v>1842</v>
      </c>
      <c r="Y247" s="5" t="s">
        <v>1843</v>
      </c>
      <c r="Z247" s="5" t="s">
        <v>1844</v>
      </c>
    </row>
    <row r="248" spans="1:26" x14ac:dyDescent="0.35">
      <c r="A248" s="8">
        <v>104</v>
      </c>
      <c r="B248" s="12" t="s">
        <v>1845</v>
      </c>
      <c r="C248" s="5" t="s">
        <v>1846</v>
      </c>
      <c r="D248" s="8">
        <v>2021</v>
      </c>
      <c r="E248" s="5" t="s">
        <v>1847</v>
      </c>
      <c r="F248" s="5" t="s">
        <v>946</v>
      </c>
      <c r="G248" s="5" t="s">
        <v>1848</v>
      </c>
      <c r="H248" s="5" t="s">
        <v>1849</v>
      </c>
      <c r="I248" s="5">
        <v>552</v>
      </c>
      <c r="J248" s="6">
        <v>45469.38380787037</v>
      </c>
      <c r="K248" s="5"/>
      <c r="L248" s="5"/>
      <c r="M248" s="5"/>
      <c r="N248" s="5"/>
      <c r="O248" s="5"/>
      <c r="P248" s="5"/>
      <c r="Q248" s="5"/>
      <c r="R248" s="5"/>
      <c r="S248" s="5">
        <v>104</v>
      </c>
      <c r="T248" s="5">
        <v>34.67</v>
      </c>
      <c r="U248" s="5">
        <v>52</v>
      </c>
      <c r="V248" s="5">
        <v>2</v>
      </c>
      <c r="W248" s="5">
        <v>3</v>
      </c>
      <c r="X248" s="5" t="s">
        <v>1850</v>
      </c>
      <c r="Y248" s="5" t="s">
        <v>1851</v>
      </c>
      <c r="Z248" s="5" t="s">
        <v>1852</v>
      </c>
    </row>
    <row r="249" spans="1:26" x14ac:dyDescent="0.35">
      <c r="A249" s="8">
        <v>54</v>
      </c>
      <c r="B249" s="12" t="s">
        <v>1853</v>
      </c>
      <c r="C249" s="5" t="s">
        <v>1854</v>
      </c>
      <c r="D249" s="8">
        <v>2022</v>
      </c>
      <c r="E249" s="5" t="s">
        <v>1387</v>
      </c>
      <c r="F249" s="5" t="s">
        <v>946</v>
      </c>
      <c r="G249" s="5" t="s">
        <v>1855</v>
      </c>
      <c r="H249" s="5" t="s">
        <v>1856</v>
      </c>
      <c r="I249" s="5">
        <v>554</v>
      </c>
      <c r="J249" s="6">
        <v>45469.38380787037</v>
      </c>
      <c r="K249" s="5" t="s">
        <v>609</v>
      </c>
      <c r="L249" s="5"/>
      <c r="M249" s="5"/>
      <c r="N249" s="5"/>
      <c r="O249" s="5"/>
      <c r="P249" s="5"/>
      <c r="Q249" s="5"/>
      <c r="R249" s="5"/>
      <c r="S249" s="5">
        <v>54</v>
      </c>
      <c r="T249" s="5">
        <v>27</v>
      </c>
      <c r="U249" s="5">
        <v>8</v>
      </c>
      <c r="V249" s="5">
        <v>7</v>
      </c>
      <c r="W249" s="5">
        <v>2</v>
      </c>
      <c r="X249" s="5" t="s">
        <v>1857</v>
      </c>
      <c r="Y249" s="5" t="s">
        <v>1855</v>
      </c>
      <c r="Z249" s="5" t="s">
        <v>1858</v>
      </c>
    </row>
    <row r="250" spans="1:26" x14ac:dyDescent="0.35">
      <c r="A250" s="8">
        <v>89</v>
      </c>
      <c r="B250" s="12" t="s">
        <v>1859</v>
      </c>
      <c r="C250" s="5" t="s">
        <v>1860</v>
      </c>
      <c r="D250" s="8">
        <v>2022</v>
      </c>
      <c r="E250" s="5" t="s">
        <v>1674</v>
      </c>
      <c r="F250" s="5" t="s">
        <v>946</v>
      </c>
      <c r="G250" s="5" t="s">
        <v>1861</v>
      </c>
      <c r="H250" s="5" t="s">
        <v>1862</v>
      </c>
      <c r="I250" s="5">
        <v>561</v>
      </c>
      <c r="J250" s="6">
        <v>45469.38380787037</v>
      </c>
      <c r="K250" s="5"/>
      <c r="L250" s="5"/>
      <c r="M250" s="5"/>
      <c r="N250" s="5"/>
      <c r="O250" s="5"/>
      <c r="P250" s="5"/>
      <c r="Q250" s="5"/>
      <c r="R250" s="5"/>
      <c r="S250" s="5">
        <v>89</v>
      </c>
      <c r="T250" s="5">
        <v>44.5</v>
      </c>
      <c r="U250" s="5">
        <v>30</v>
      </c>
      <c r="V250" s="5">
        <v>3</v>
      </c>
      <c r="W250" s="5">
        <v>2</v>
      </c>
      <c r="X250" s="5" t="s">
        <v>1863</v>
      </c>
      <c r="Y250" s="5"/>
      <c r="Z250" s="5" t="s">
        <v>1864</v>
      </c>
    </row>
    <row r="251" spans="1:26" x14ac:dyDescent="0.35">
      <c r="A251" s="8">
        <v>82</v>
      </c>
      <c r="B251" s="12" t="s">
        <v>1865</v>
      </c>
      <c r="C251" s="5" t="s">
        <v>1866</v>
      </c>
      <c r="D251" s="8">
        <v>2021</v>
      </c>
      <c r="E251" s="5" t="s">
        <v>1867</v>
      </c>
      <c r="F251" s="5" t="s">
        <v>946</v>
      </c>
      <c r="G251" s="5" t="s">
        <v>1868</v>
      </c>
      <c r="H251" s="5" t="s">
        <v>1869</v>
      </c>
      <c r="I251" s="5">
        <v>563</v>
      </c>
      <c r="J251" s="6">
        <v>45469.38380787037</v>
      </c>
      <c r="K251" s="5"/>
      <c r="L251" s="5"/>
      <c r="M251" s="5"/>
      <c r="N251" s="5"/>
      <c r="O251" s="5"/>
      <c r="P251" s="5"/>
      <c r="Q251" s="5"/>
      <c r="R251" s="5"/>
      <c r="S251" s="5">
        <v>82</v>
      </c>
      <c r="T251" s="5">
        <v>27.33</v>
      </c>
      <c r="U251" s="5">
        <v>21</v>
      </c>
      <c r="V251" s="5">
        <v>4</v>
      </c>
      <c r="W251" s="5">
        <v>3</v>
      </c>
      <c r="X251" s="5" t="s">
        <v>1870</v>
      </c>
      <c r="Y251" s="5"/>
      <c r="Z251" s="5" t="s">
        <v>1871</v>
      </c>
    </row>
    <row r="252" spans="1:26" x14ac:dyDescent="0.35">
      <c r="A252" s="8">
        <v>49</v>
      </c>
      <c r="B252" s="12" t="s">
        <v>1872</v>
      </c>
      <c r="C252" s="5" t="s">
        <v>1873</v>
      </c>
      <c r="D252" s="8">
        <v>2022</v>
      </c>
      <c r="E252" s="5" t="s">
        <v>1874</v>
      </c>
      <c r="F252" s="5" t="s">
        <v>946</v>
      </c>
      <c r="G252" s="5" t="s">
        <v>1875</v>
      </c>
      <c r="H252" s="5" t="s">
        <v>1876</v>
      </c>
      <c r="I252" s="5">
        <v>566</v>
      </c>
      <c r="J252" s="6">
        <v>45469.38380787037</v>
      </c>
      <c r="K252" s="5"/>
      <c r="L252" s="5"/>
      <c r="M252" s="5"/>
      <c r="N252" s="5"/>
      <c r="O252" s="5"/>
      <c r="P252" s="5"/>
      <c r="Q252" s="5"/>
      <c r="R252" s="5"/>
      <c r="S252" s="5">
        <v>49</v>
      </c>
      <c r="T252" s="5">
        <v>24.5</v>
      </c>
      <c r="U252" s="5">
        <v>8</v>
      </c>
      <c r="V252" s="5">
        <v>6</v>
      </c>
      <c r="W252" s="5">
        <v>2</v>
      </c>
      <c r="X252" s="5" t="s">
        <v>1877</v>
      </c>
      <c r="Y252" s="5"/>
      <c r="Z252" s="5" t="s">
        <v>1878</v>
      </c>
    </row>
    <row r="253" spans="1:26" x14ac:dyDescent="0.35">
      <c r="A253" s="8">
        <v>84</v>
      </c>
      <c r="B253" s="12" t="s">
        <v>1879</v>
      </c>
      <c r="C253" s="5" t="s">
        <v>1880</v>
      </c>
      <c r="D253" s="8">
        <v>2021</v>
      </c>
      <c r="E253" s="5" t="s">
        <v>1881</v>
      </c>
      <c r="F253" s="5" t="s">
        <v>946</v>
      </c>
      <c r="G253" s="5" t="s">
        <v>1882</v>
      </c>
      <c r="H253" s="5" t="s">
        <v>1883</v>
      </c>
      <c r="I253" s="5">
        <v>567</v>
      </c>
      <c r="J253" s="6">
        <v>45469.38380787037</v>
      </c>
      <c r="K253" s="5"/>
      <c r="L253" s="5"/>
      <c r="M253" s="5"/>
      <c r="N253" s="5"/>
      <c r="O253" s="5"/>
      <c r="P253" s="5"/>
      <c r="Q253" s="5"/>
      <c r="R253" s="5"/>
      <c r="S253" s="5">
        <v>84</v>
      </c>
      <c r="T253" s="5">
        <v>28</v>
      </c>
      <c r="U253" s="5">
        <v>11</v>
      </c>
      <c r="V253" s="5">
        <v>8</v>
      </c>
      <c r="W253" s="5">
        <v>3</v>
      </c>
      <c r="X253" s="5" t="s">
        <v>1884</v>
      </c>
      <c r="Y253" s="5"/>
      <c r="Z253" s="5" t="s">
        <v>1885</v>
      </c>
    </row>
    <row r="254" spans="1:26" x14ac:dyDescent="0.35">
      <c r="A254" s="8">
        <v>62</v>
      </c>
      <c r="B254" s="12" t="s">
        <v>1886</v>
      </c>
      <c r="C254" s="5" t="s">
        <v>1887</v>
      </c>
      <c r="D254" s="8">
        <v>2021</v>
      </c>
      <c r="E254" s="5" t="s">
        <v>1888</v>
      </c>
      <c r="F254" s="5" t="s">
        <v>946</v>
      </c>
      <c r="G254" s="5" t="s">
        <v>1889</v>
      </c>
      <c r="H254" s="5" t="s">
        <v>1890</v>
      </c>
      <c r="I254" s="5">
        <v>576</v>
      </c>
      <c r="J254" s="6">
        <v>45469.38380787037</v>
      </c>
      <c r="K254" s="5" t="s">
        <v>609</v>
      </c>
      <c r="L254" s="5"/>
      <c r="M254" s="5"/>
      <c r="N254" s="5"/>
      <c r="O254" s="5"/>
      <c r="P254" s="5"/>
      <c r="Q254" s="5"/>
      <c r="R254" s="5"/>
      <c r="S254" s="5">
        <v>62</v>
      </c>
      <c r="T254" s="5">
        <v>20.67</v>
      </c>
      <c r="U254" s="5">
        <v>21</v>
      </c>
      <c r="V254" s="5">
        <v>3</v>
      </c>
      <c r="W254" s="5">
        <v>3</v>
      </c>
      <c r="X254" s="5" t="s">
        <v>1891</v>
      </c>
      <c r="Y254" s="5" t="s">
        <v>1889</v>
      </c>
      <c r="Z254" s="5" t="s">
        <v>1892</v>
      </c>
    </row>
    <row r="255" spans="1:26" x14ac:dyDescent="0.35">
      <c r="A255" s="8">
        <v>50</v>
      </c>
      <c r="B255" s="12" t="s">
        <v>1893</v>
      </c>
      <c r="C255" s="5" t="s">
        <v>1894</v>
      </c>
      <c r="D255" s="8">
        <v>2022</v>
      </c>
      <c r="E255" s="5" t="s">
        <v>1895</v>
      </c>
      <c r="F255" s="5" t="s">
        <v>946</v>
      </c>
      <c r="G255" s="5" t="s">
        <v>1896</v>
      </c>
      <c r="H255" s="5" t="s">
        <v>1897</v>
      </c>
      <c r="I255" s="5">
        <v>578</v>
      </c>
      <c r="J255" s="6">
        <v>45469.38380787037</v>
      </c>
      <c r="K255" s="5" t="s">
        <v>609</v>
      </c>
      <c r="L255" s="5"/>
      <c r="M255" s="5"/>
      <c r="N255" s="5"/>
      <c r="O255" s="5"/>
      <c r="P255" s="5"/>
      <c r="Q255" s="5"/>
      <c r="R255" s="5"/>
      <c r="S255" s="5">
        <v>50</v>
      </c>
      <c r="T255" s="5">
        <v>25</v>
      </c>
      <c r="U255" s="5">
        <v>17</v>
      </c>
      <c r="V255" s="5">
        <v>3</v>
      </c>
      <c r="W255" s="5">
        <v>2</v>
      </c>
      <c r="X255" s="5" t="s">
        <v>1898</v>
      </c>
      <c r="Y255" s="5" t="s">
        <v>1896</v>
      </c>
      <c r="Z255" s="5" t="s">
        <v>1899</v>
      </c>
    </row>
    <row r="256" spans="1:26" x14ac:dyDescent="0.35">
      <c r="A256" s="8">
        <v>51</v>
      </c>
      <c r="B256" s="12" t="s">
        <v>1900</v>
      </c>
      <c r="C256" s="5" t="s">
        <v>1901</v>
      </c>
      <c r="D256" s="8">
        <v>2021</v>
      </c>
      <c r="E256" s="5" t="s">
        <v>1484</v>
      </c>
      <c r="F256" s="5" t="s">
        <v>946</v>
      </c>
      <c r="G256" s="5" t="s">
        <v>1902</v>
      </c>
      <c r="H256" s="5" t="s">
        <v>1903</v>
      </c>
      <c r="I256" s="5">
        <v>579</v>
      </c>
      <c r="J256" s="6">
        <v>45469.38380787037</v>
      </c>
      <c r="K256" s="5"/>
      <c r="L256" s="5"/>
      <c r="M256" s="5"/>
      <c r="N256" s="5"/>
      <c r="O256" s="5"/>
      <c r="P256" s="5"/>
      <c r="Q256" s="5"/>
      <c r="R256" s="5"/>
      <c r="S256" s="5">
        <v>51</v>
      </c>
      <c r="T256" s="5">
        <v>17</v>
      </c>
      <c r="U256" s="5">
        <v>13</v>
      </c>
      <c r="V256" s="5">
        <v>4</v>
      </c>
      <c r="W256" s="5">
        <v>3</v>
      </c>
      <c r="X256" s="5" t="s">
        <v>1904</v>
      </c>
      <c r="Y256" s="5"/>
      <c r="Z256" s="5" t="s">
        <v>1905</v>
      </c>
    </row>
    <row r="257" spans="1:26" x14ac:dyDescent="0.35">
      <c r="A257" s="8">
        <v>51</v>
      </c>
      <c r="B257" s="12" t="s">
        <v>1906</v>
      </c>
      <c r="C257" s="5" t="s">
        <v>1907</v>
      </c>
      <c r="D257" s="8">
        <v>2021</v>
      </c>
      <c r="E257" s="5" t="s">
        <v>1908</v>
      </c>
      <c r="F257" s="5" t="s">
        <v>946</v>
      </c>
      <c r="G257" s="5" t="s">
        <v>1909</v>
      </c>
      <c r="H257" s="5" t="s">
        <v>1910</v>
      </c>
      <c r="I257" s="5">
        <v>580</v>
      </c>
      <c r="J257" s="6">
        <v>45469.38380787037</v>
      </c>
      <c r="K257" s="5"/>
      <c r="L257" s="5"/>
      <c r="M257" s="5"/>
      <c r="N257" s="5"/>
      <c r="O257" s="5"/>
      <c r="P257" s="5"/>
      <c r="Q257" s="5"/>
      <c r="R257" s="5"/>
      <c r="S257" s="5">
        <v>51</v>
      </c>
      <c r="T257" s="5">
        <v>17</v>
      </c>
      <c r="U257" s="5">
        <v>10</v>
      </c>
      <c r="V257" s="5">
        <v>5</v>
      </c>
      <c r="W257" s="5">
        <v>3</v>
      </c>
      <c r="X257" s="5" t="s">
        <v>1911</v>
      </c>
      <c r="Y257" s="5"/>
      <c r="Z257" s="5" t="s">
        <v>1912</v>
      </c>
    </row>
    <row r="258" spans="1:26" x14ac:dyDescent="0.35">
      <c r="A258" s="8">
        <v>60</v>
      </c>
      <c r="B258" s="12" t="s">
        <v>1913</v>
      </c>
      <c r="C258" s="5" t="s">
        <v>1914</v>
      </c>
      <c r="D258" s="8">
        <v>2022</v>
      </c>
      <c r="E258" s="5" t="s">
        <v>1915</v>
      </c>
      <c r="F258" s="5" t="s">
        <v>946</v>
      </c>
      <c r="G258" s="5" t="s">
        <v>1916</v>
      </c>
      <c r="H258" s="5" t="s">
        <v>1917</v>
      </c>
      <c r="I258" s="5">
        <v>586</v>
      </c>
      <c r="J258" s="6">
        <v>45469.38380787037</v>
      </c>
      <c r="K258" s="5"/>
      <c r="L258" s="5"/>
      <c r="M258" s="5"/>
      <c r="N258" s="5"/>
      <c r="O258" s="5"/>
      <c r="P258" s="5"/>
      <c r="Q258" s="5"/>
      <c r="R258" s="5"/>
      <c r="S258" s="5">
        <v>60</v>
      </c>
      <c r="T258" s="5">
        <v>30</v>
      </c>
      <c r="U258" s="5">
        <v>9</v>
      </c>
      <c r="V258" s="5">
        <v>7</v>
      </c>
      <c r="W258" s="5">
        <v>2</v>
      </c>
      <c r="X258" s="5" t="s">
        <v>1918</v>
      </c>
      <c r="Y258" s="5" t="s">
        <v>1919</v>
      </c>
      <c r="Z258" s="5" t="s">
        <v>1920</v>
      </c>
    </row>
    <row r="259" spans="1:26" x14ac:dyDescent="0.35">
      <c r="A259" s="8">
        <v>60</v>
      </c>
      <c r="B259" s="12" t="s">
        <v>1921</v>
      </c>
      <c r="C259" s="5" t="s">
        <v>1922</v>
      </c>
      <c r="D259" s="8">
        <v>2022</v>
      </c>
      <c r="E259" s="5" t="s">
        <v>1923</v>
      </c>
      <c r="F259" s="5" t="s">
        <v>946</v>
      </c>
      <c r="G259" s="5" t="s">
        <v>1924</v>
      </c>
      <c r="H259" s="5" t="s">
        <v>1925</v>
      </c>
      <c r="I259" s="5">
        <v>588</v>
      </c>
      <c r="J259" s="6">
        <v>45469.38380787037</v>
      </c>
      <c r="K259" s="5" t="s">
        <v>609</v>
      </c>
      <c r="L259" s="5"/>
      <c r="M259" s="5"/>
      <c r="N259" s="5"/>
      <c r="O259" s="5"/>
      <c r="P259" s="5"/>
      <c r="Q259" s="5"/>
      <c r="R259" s="5"/>
      <c r="S259" s="5">
        <v>60</v>
      </c>
      <c r="T259" s="5">
        <v>30</v>
      </c>
      <c r="U259" s="5">
        <v>15</v>
      </c>
      <c r="V259" s="5">
        <v>4</v>
      </c>
      <c r="W259" s="5">
        <v>2</v>
      </c>
      <c r="X259" s="5" t="s">
        <v>1926</v>
      </c>
      <c r="Y259" s="5" t="s">
        <v>1924</v>
      </c>
      <c r="Z259" s="5" t="s">
        <v>1927</v>
      </c>
    </row>
    <row r="260" spans="1:26" x14ac:dyDescent="0.35">
      <c r="A260" s="8">
        <v>59</v>
      </c>
      <c r="B260" s="12" t="s">
        <v>1928</v>
      </c>
      <c r="C260" s="5" t="s">
        <v>1929</v>
      </c>
      <c r="D260" s="8">
        <v>2023</v>
      </c>
      <c r="E260" s="5" t="s">
        <v>1930</v>
      </c>
      <c r="F260" s="5" t="s">
        <v>946</v>
      </c>
      <c r="G260" s="5" t="s">
        <v>1931</v>
      </c>
      <c r="H260" s="5" t="s">
        <v>1932</v>
      </c>
      <c r="I260" s="5">
        <v>594</v>
      </c>
      <c r="J260" s="6">
        <v>45469.38380787037</v>
      </c>
      <c r="K260" s="5"/>
      <c r="L260" s="5"/>
      <c r="M260" s="5"/>
      <c r="N260" s="5"/>
      <c r="O260" s="5"/>
      <c r="P260" s="5"/>
      <c r="Q260" s="5"/>
      <c r="R260" s="5"/>
      <c r="S260" s="5">
        <v>59</v>
      </c>
      <c r="T260" s="5">
        <v>59</v>
      </c>
      <c r="U260" s="5">
        <v>59</v>
      </c>
      <c r="V260" s="5">
        <v>1</v>
      </c>
      <c r="W260" s="5">
        <v>1</v>
      </c>
      <c r="X260" s="5" t="s">
        <v>1933</v>
      </c>
      <c r="Y260" s="5"/>
      <c r="Z260" s="5" t="s">
        <v>1934</v>
      </c>
    </row>
    <row r="261" spans="1:26" x14ac:dyDescent="0.35">
      <c r="A261" s="8">
        <v>88</v>
      </c>
      <c r="B261" s="12" t="s">
        <v>1935</v>
      </c>
      <c r="C261" s="5" t="s">
        <v>1936</v>
      </c>
      <c r="D261" s="8">
        <v>2021</v>
      </c>
      <c r="E261" s="5" t="s">
        <v>1100</v>
      </c>
      <c r="F261" s="5" t="s">
        <v>946</v>
      </c>
      <c r="G261" s="5" t="s">
        <v>1937</v>
      </c>
      <c r="H261" s="5" t="s">
        <v>1938</v>
      </c>
      <c r="I261" s="5">
        <v>596</v>
      </c>
      <c r="J261" s="6">
        <v>45469.38380787037</v>
      </c>
      <c r="K261" s="5"/>
      <c r="L261" s="5"/>
      <c r="M261" s="5"/>
      <c r="N261" s="5"/>
      <c r="O261" s="5"/>
      <c r="P261" s="5"/>
      <c r="Q261" s="5"/>
      <c r="R261" s="5"/>
      <c r="S261" s="5">
        <v>88</v>
      </c>
      <c r="T261" s="5">
        <v>29.33</v>
      </c>
      <c r="U261" s="5">
        <v>22</v>
      </c>
      <c r="V261" s="5">
        <v>4</v>
      </c>
      <c r="W261" s="5">
        <v>3</v>
      </c>
      <c r="X261" s="5" t="s">
        <v>1939</v>
      </c>
      <c r="Y261" s="5"/>
      <c r="Z261" s="5" t="s">
        <v>1940</v>
      </c>
    </row>
    <row r="262" spans="1:26" x14ac:dyDescent="0.35">
      <c r="A262" s="8">
        <v>51</v>
      </c>
      <c r="B262" s="12" t="s">
        <v>1941</v>
      </c>
      <c r="C262" s="5" t="s">
        <v>1942</v>
      </c>
      <c r="D262" s="8">
        <v>2023</v>
      </c>
      <c r="E262" s="5" t="s">
        <v>1246</v>
      </c>
      <c r="F262" s="5" t="s">
        <v>946</v>
      </c>
      <c r="G262" s="5" t="s">
        <v>1943</v>
      </c>
      <c r="H262" s="5" t="s">
        <v>1944</v>
      </c>
      <c r="I262" s="5">
        <v>600</v>
      </c>
      <c r="J262" s="6">
        <v>45469.38380787037</v>
      </c>
      <c r="K262" s="5"/>
      <c r="L262" s="5"/>
      <c r="M262" s="5"/>
      <c r="N262" s="5"/>
      <c r="O262" s="5"/>
      <c r="P262" s="5"/>
      <c r="Q262" s="5"/>
      <c r="R262" s="5"/>
      <c r="S262" s="5">
        <v>51</v>
      </c>
      <c r="T262" s="5">
        <v>51</v>
      </c>
      <c r="U262" s="5">
        <v>51</v>
      </c>
      <c r="V262" s="5">
        <v>1</v>
      </c>
      <c r="W262" s="5">
        <v>1</v>
      </c>
      <c r="X262" s="5" t="s">
        <v>1945</v>
      </c>
      <c r="Y262" s="5"/>
      <c r="Z262" s="5" t="s">
        <v>1946</v>
      </c>
    </row>
    <row r="263" spans="1:26" x14ac:dyDescent="0.35">
      <c r="A263" s="8">
        <v>39</v>
      </c>
      <c r="B263" s="12" t="s">
        <v>1947</v>
      </c>
      <c r="C263" s="5" t="s">
        <v>1948</v>
      </c>
      <c r="D263" s="8">
        <v>2022</v>
      </c>
      <c r="E263" s="5" t="s">
        <v>1190</v>
      </c>
      <c r="F263" s="5" t="s">
        <v>946</v>
      </c>
      <c r="G263" s="5" t="s">
        <v>1949</v>
      </c>
      <c r="H263" s="5" t="s">
        <v>1950</v>
      </c>
      <c r="I263" s="5">
        <v>602</v>
      </c>
      <c r="J263" s="6">
        <v>45469.38380787037</v>
      </c>
      <c r="K263" s="5"/>
      <c r="L263" s="5"/>
      <c r="M263" s="5"/>
      <c r="N263" s="5"/>
      <c r="O263" s="5"/>
      <c r="P263" s="5"/>
      <c r="Q263" s="5"/>
      <c r="R263" s="5"/>
      <c r="S263" s="5">
        <v>39</v>
      </c>
      <c r="T263" s="5">
        <v>19.5</v>
      </c>
      <c r="U263" s="5">
        <v>39</v>
      </c>
      <c r="V263" s="5">
        <v>1</v>
      </c>
      <c r="W263" s="5">
        <v>2</v>
      </c>
      <c r="X263" s="5" t="s">
        <v>1951</v>
      </c>
      <c r="Y263" s="5"/>
      <c r="Z263" s="5" t="s">
        <v>1952</v>
      </c>
    </row>
    <row r="264" spans="1:26" x14ac:dyDescent="0.35">
      <c r="A264" s="8">
        <v>63</v>
      </c>
      <c r="B264" s="12" t="s">
        <v>1953</v>
      </c>
      <c r="C264" s="5" t="s">
        <v>1954</v>
      </c>
      <c r="D264" s="8">
        <v>2021</v>
      </c>
      <c r="E264" s="5" t="s">
        <v>1955</v>
      </c>
      <c r="F264" s="5" t="s">
        <v>946</v>
      </c>
      <c r="G264" s="5" t="s">
        <v>1956</v>
      </c>
      <c r="H264" s="5" t="s">
        <v>1957</v>
      </c>
      <c r="I264" s="5">
        <v>604</v>
      </c>
      <c r="J264" s="6">
        <v>45469.38380787037</v>
      </c>
      <c r="K264" s="5"/>
      <c r="L264" s="5"/>
      <c r="M264" s="5"/>
      <c r="N264" s="5"/>
      <c r="O264" s="5"/>
      <c r="P264" s="5"/>
      <c r="Q264" s="5"/>
      <c r="R264" s="5"/>
      <c r="S264" s="5">
        <v>63</v>
      </c>
      <c r="T264" s="5">
        <v>21</v>
      </c>
      <c r="U264" s="5">
        <v>21</v>
      </c>
      <c r="V264" s="5">
        <v>3</v>
      </c>
      <c r="W264" s="5">
        <v>3</v>
      </c>
      <c r="X264" s="5" t="s">
        <v>1958</v>
      </c>
      <c r="Y264" s="5"/>
      <c r="Z264" s="5" t="s">
        <v>1959</v>
      </c>
    </row>
    <row r="265" spans="1:26" x14ac:dyDescent="0.35">
      <c r="A265" s="8">
        <v>82</v>
      </c>
      <c r="B265" s="12" t="s">
        <v>1960</v>
      </c>
      <c r="C265" s="5" t="s">
        <v>1961</v>
      </c>
      <c r="D265" s="8">
        <v>2022</v>
      </c>
      <c r="E265" s="5" t="s">
        <v>1962</v>
      </c>
      <c r="F265" s="5" t="s">
        <v>946</v>
      </c>
      <c r="G265" s="5" t="s">
        <v>1963</v>
      </c>
      <c r="H265" s="5" t="s">
        <v>1964</v>
      </c>
      <c r="I265" s="5">
        <v>605</v>
      </c>
      <c r="J265" s="6">
        <v>45469.38380787037</v>
      </c>
      <c r="K265" s="5" t="s">
        <v>609</v>
      </c>
      <c r="L265" s="5"/>
      <c r="M265" s="5"/>
      <c r="N265" s="5"/>
      <c r="O265" s="5"/>
      <c r="P265" s="5"/>
      <c r="Q265" s="5"/>
      <c r="R265" s="5"/>
      <c r="S265" s="5">
        <v>82</v>
      </c>
      <c r="T265" s="5">
        <v>41</v>
      </c>
      <c r="U265" s="5">
        <v>21</v>
      </c>
      <c r="V265" s="5">
        <v>4</v>
      </c>
      <c r="W265" s="5">
        <v>2</v>
      </c>
      <c r="X265" s="5" t="s">
        <v>1965</v>
      </c>
      <c r="Y265" s="5" t="s">
        <v>1963</v>
      </c>
      <c r="Z265" s="5" t="s">
        <v>1966</v>
      </c>
    </row>
    <row r="266" spans="1:26" x14ac:dyDescent="0.35">
      <c r="A266" s="8">
        <v>95</v>
      </c>
      <c r="B266" s="12" t="s">
        <v>1967</v>
      </c>
      <c r="C266" s="5" t="s">
        <v>1968</v>
      </c>
      <c r="D266" s="8">
        <v>2021</v>
      </c>
      <c r="E266" s="5" t="s">
        <v>1969</v>
      </c>
      <c r="F266" s="5" t="s">
        <v>946</v>
      </c>
      <c r="G266" s="5" t="s">
        <v>1970</v>
      </c>
      <c r="H266" s="5" t="s">
        <v>1971</v>
      </c>
      <c r="I266" s="5">
        <v>607</v>
      </c>
      <c r="J266" s="6">
        <v>45469.38380787037</v>
      </c>
      <c r="K266" s="5"/>
      <c r="L266" s="5"/>
      <c r="M266" s="5"/>
      <c r="N266" s="5"/>
      <c r="O266" s="5"/>
      <c r="P266" s="5"/>
      <c r="Q266" s="5"/>
      <c r="R266" s="5"/>
      <c r="S266" s="5">
        <v>95</v>
      </c>
      <c r="T266" s="5">
        <v>31.67</v>
      </c>
      <c r="U266" s="5">
        <v>32</v>
      </c>
      <c r="V266" s="5">
        <v>3</v>
      </c>
      <c r="W266" s="5">
        <v>3</v>
      </c>
      <c r="X266" s="5" t="s">
        <v>1972</v>
      </c>
      <c r="Y266" s="5"/>
      <c r="Z266" s="5" t="s">
        <v>1973</v>
      </c>
    </row>
    <row r="267" spans="1:26" x14ac:dyDescent="0.35">
      <c r="A267" s="8">
        <v>76</v>
      </c>
      <c r="B267" s="12" t="s">
        <v>1974</v>
      </c>
      <c r="C267" s="5" t="s">
        <v>1975</v>
      </c>
      <c r="D267" s="8">
        <v>2022</v>
      </c>
      <c r="E267" s="5" t="s">
        <v>1182</v>
      </c>
      <c r="F267" s="5" t="s">
        <v>946</v>
      </c>
      <c r="G267" s="5" t="s">
        <v>1976</v>
      </c>
      <c r="H267" s="5" t="s">
        <v>1977</v>
      </c>
      <c r="I267" s="5">
        <v>609</v>
      </c>
      <c r="J267" s="6">
        <v>45469.38380787037</v>
      </c>
      <c r="K267" s="5" t="s">
        <v>609</v>
      </c>
      <c r="L267" s="5"/>
      <c r="M267" s="5"/>
      <c r="N267" s="5"/>
      <c r="O267" s="5"/>
      <c r="P267" s="5"/>
      <c r="Q267" s="5"/>
      <c r="R267" s="5"/>
      <c r="S267" s="5">
        <v>76</v>
      </c>
      <c r="T267" s="5">
        <v>38</v>
      </c>
      <c r="U267" s="5">
        <v>19</v>
      </c>
      <c r="V267" s="5">
        <v>4</v>
      </c>
      <c r="W267" s="5">
        <v>2</v>
      </c>
      <c r="X267" s="5" t="s">
        <v>1978</v>
      </c>
      <c r="Y267" s="5" t="s">
        <v>1976</v>
      </c>
      <c r="Z267" s="5" t="s">
        <v>1979</v>
      </c>
    </row>
    <row r="268" spans="1:26" x14ac:dyDescent="0.35">
      <c r="A268" s="8">
        <v>37</v>
      </c>
      <c r="B268" s="12" t="s">
        <v>1980</v>
      </c>
      <c r="C268" s="5" t="s">
        <v>1981</v>
      </c>
      <c r="D268" s="8">
        <v>2021</v>
      </c>
      <c r="E268" s="5" t="s">
        <v>1982</v>
      </c>
      <c r="F268" s="5" t="s">
        <v>946</v>
      </c>
      <c r="G268" s="5" t="s">
        <v>1983</v>
      </c>
      <c r="H268" s="5" t="s">
        <v>1984</v>
      </c>
      <c r="I268" s="5">
        <v>611</v>
      </c>
      <c r="J268" s="6">
        <v>45469.38380787037</v>
      </c>
      <c r="K268" s="5"/>
      <c r="L268" s="5"/>
      <c r="M268" s="5"/>
      <c r="N268" s="5"/>
      <c r="O268" s="5"/>
      <c r="P268" s="5"/>
      <c r="Q268" s="5"/>
      <c r="R268" s="5"/>
      <c r="S268" s="5">
        <v>37</v>
      </c>
      <c r="T268" s="5">
        <v>12.33</v>
      </c>
      <c r="U268" s="5">
        <v>9</v>
      </c>
      <c r="V268" s="5">
        <v>4</v>
      </c>
      <c r="W268" s="5">
        <v>3</v>
      </c>
      <c r="X268" s="5" t="s">
        <v>1985</v>
      </c>
      <c r="Y268" s="5" t="s">
        <v>1986</v>
      </c>
      <c r="Z268" s="5" t="s">
        <v>1987</v>
      </c>
    </row>
    <row r="269" spans="1:26" x14ac:dyDescent="0.35">
      <c r="A269" s="8">
        <v>71</v>
      </c>
      <c r="B269" s="12" t="s">
        <v>1988</v>
      </c>
      <c r="C269" s="5" t="s">
        <v>1989</v>
      </c>
      <c r="D269" s="8">
        <v>2022</v>
      </c>
      <c r="E269" s="5" t="s">
        <v>1990</v>
      </c>
      <c r="F269" s="5" t="s">
        <v>946</v>
      </c>
      <c r="G269" s="5" t="s">
        <v>1991</v>
      </c>
      <c r="H269" s="5" t="s">
        <v>1992</v>
      </c>
      <c r="I269" s="5">
        <v>612</v>
      </c>
      <c r="J269" s="6">
        <v>45469.38380787037</v>
      </c>
      <c r="K269" s="5" t="s">
        <v>609</v>
      </c>
      <c r="L269" s="5"/>
      <c r="M269" s="5"/>
      <c r="N269" s="5"/>
      <c r="O269" s="5"/>
      <c r="P269" s="5"/>
      <c r="Q269" s="5"/>
      <c r="R269" s="5"/>
      <c r="S269" s="5">
        <v>71</v>
      </c>
      <c r="T269" s="5">
        <v>35.5</v>
      </c>
      <c r="U269" s="5">
        <v>14</v>
      </c>
      <c r="V269" s="5">
        <v>5</v>
      </c>
      <c r="W269" s="5">
        <v>2</v>
      </c>
      <c r="X269" s="5" t="s">
        <v>1993</v>
      </c>
      <c r="Y269" s="5" t="s">
        <v>1991</v>
      </c>
      <c r="Z269" s="5" t="s">
        <v>1994</v>
      </c>
    </row>
    <row r="270" spans="1:26" x14ac:dyDescent="0.35">
      <c r="A270" s="8">
        <v>57</v>
      </c>
      <c r="B270" s="12" t="s">
        <v>1995</v>
      </c>
      <c r="C270" s="5" t="s">
        <v>1996</v>
      </c>
      <c r="D270" s="8">
        <v>2022</v>
      </c>
      <c r="E270" s="5" t="s">
        <v>1997</v>
      </c>
      <c r="F270" s="5" t="s">
        <v>946</v>
      </c>
      <c r="G270" s="5" t="s">
        <v>1998</v>
      </c>
      <c r="H270" s="5" t="s">
        <v>1999</v>
      </c>
      <c r="I270" s="5">
        <v>618</v>
      </c>
      <c r="J270" s="6">
        <v>45469.38380787037</v>
      </c>
      <c r="K270" s="5"/>
      <c r="L270" s="5"/>
      <c r="M270" s="5"/>
      <c r="N270" s="5"/>
      <c r="O270" s="5"/>
      <c r="P270" s="5"/>
      <c r="Q270" s="5"/>
      <c r="R270" s="5"/>
      <c r="S270" s="5">
        <v>57</v>
      </c>
      <c r="T270" s="5">
        <v>28.5</v>
      </c>
      <c r="U270" s="5">
        <v>11</v>
      </c>
      <c r="V270" s="5">
        <v>5</v>
      </c>
      <c r="W270" s="5">
        <v>2</v>
      </c>
      <c r="X270" s="5" t="s">
        <v>2000</v>
      </c>
      <c r="Y270" s="5"/>
      <c r="Z270" s="5" t="s">
        <v>2001</v>
      </c>
    </row>
    <row r="271" spans="1:26" x14ac:dyDescent="0.35">
      <c r="A271" s="8">
        <v>40</v>
      </c>
      <c r="B271" s="12" t="s">
        <v>2002</v>
      </c>
      <c r="C271" s="5" t="s">
        <v>2003</v>
      </c>
      <c r="D271" s="8">
        <v>2022</v>
      </c>
      <c r="E271" s="5" t="s">
        <v>2004</v>
      </c>
      <c r="F271" s="5" t="s">
        <v>946</v>
      </c>
      <c r="G271" s="5" t="s">
        <v>2005</v>
      </c>
      <c r="H271" s="5" t="s">
        <v>2006</v>
      </c>
      <c r="I271" s="5">
        <v>620</v>
      </c>
      <c r="J271" s="6">
        <v>45469.38380787037</v>
      </c>
      <c r="K271" s="5"/>
      <c r="L271" s="5"/>
      <c r="M271" s="5"/>
      <c r="N271" s="5"/>
      <c r="O271" s="5"/>
      <c r="P271" s="5"/>
      <c r="Q271" s="5"/>
      <c r="R271" s="5"/>
      <c r="S271" s="5">
        <v>40</v>
      </c>
      <c r="T271" s="5">
        <v>20</v>
      </c>
      <c r="U271" s="5">
        <v>10</v>
      </c>
      <c r="V271" s="5">
        <v>4</v>
      </c>
      <c r="W271" s="5">
        <v>2</v>
      </c>
      <c r="X271" s="5" t="s">
        <v>2007</v>
      </c>
      <c r="Y271" s="5" t="s">
        <v>2008</v>
      </c>
      <c r="Z271" s="5" t="s">
        <v>2009</v>
      </c>
    </row>
    <row r="272" spans="1:26" x14ac:dyDescent="0.35">
      <c r="A272" s="8">
        <v>22</v>
      </c>
      <c r="B272" s="12" t="s">
        <v>2010</v>
      </c>
      <c r="C272" s="5" t="s">
        <v>2011</v>
      </c>
      <c r="D272" s="8">
        <v>2024</v>
      </c>
      <c r="E272" s="5" t="s">
        <v>2012</v>
      </c>
      <c r="F272" s="5" t="s">
        <v>946</v>
      </c>
      <c r="G272" s="5" t="s">
        <v>2013</v>
      </c>
      <c r="H272" s="5" t="s">
        <v>2014</v>
      </c>
      <c r="I272" s="5">
        <v>621</v>
      </c>
      <c r="J272" s="6">
        <v>45469.38380787037</v>
      </c>
      <c r="K272" s="5"/>
      <c r="L272" s="5"/>
      <c r="M272" s="5"/>
      <c r="N272" s="5"/>
      <c r="O272" s="5"/>
      <c r="P272" s="5"/>
      <c r="Q272" s="5"/>
      <c r="R272" s="5"/>
      <c r="S272" s="5">
        <v>22</v>
      </c>
      <c r="T272" s="5">
        <v>22</v>
      </c>
      <c r="U272" s="5">
        <v>4</v>
      </c>
      <c r="V272" s="5">
        <v>5</v>
      </c>
      <c r="W272" s="5">
        <v>1</v>
      </c>
      <c r="X272" s="5" t="s">
        <v>2015</v>
      </c>
      <c r="Y272" s="5"/>
      <c r="Z272" s="5" t="s">
        <v>2016</v>
      </c>
    </row>
    <row r="273" spans="1:26" x14ac:dyDescent="0.35">
      <c r="A273" s="8">
        <v>43</v>
      </c>
      <c r="B273" s="12" t="s">
        <v>2017</v>
      </c>
      <c r="C273" s="5" t="s">
        <v>2018</v>
      </c>
      <c r="D273" s="8">
        <v>2021</v>
      </c>
      <c r="E273" s="5" t="s">
        <v>2019</v>
      </c>
      <c r="F273" s="5" t="s">
        <v>946</v>
      </c>
      <c r="G273" s="5" t="s">
        <v>2020</v>
      </c>
      <c r="H273" s="5" t="s">
        <v>2021</v>
      </c>
      <c r="I273" s="5">
        <v>627</v>
      </c>
      <c r="J273" s="6">
        <v>45469.38380787037</v>
      </c>
      <c r="K273" s="5"/>
      <c r="L273" s="5"/>
      <c r="M273" s="5"/>
      <c r="N273" s="5"/>
      <c r="O273" s="5"/>
      <c r="P273" s="5"/>
      <c r="Q273" s="5"/>
      <c r="R273" s="5"/>
      <c r="S273" s="5">
        <v>43</v>
      </c>
      <c r="T273" s="5">
        <v>14.33</v>
      </c>
      <c r="U273" s="5">
        <v>22</v>
      </c>
      <c r="V273" s="5">
        <v>2</v>
      </c>
      <c r="W273" s="5">
        <v>3</v>
      </c>
      <c r="X273" s="5" t="s">
        <v>2022</v>
      </c>
      <c r="Y273" s="5"/>
      <c r="Z273" s="5" t="s">
        <v>2023</v>
      </c>
    </row>
    <row r="274" spans="1:26" x14ac:dyDescent="0.35">
      <c r="A274" s="8">
        <v>60</v>
      </c>
      <c r="B274" s="12" t="s">
        <v>2024</v>
      </c>
      <c r="C274" s="5" t="s">
        <v>2025</v>
      </c>
      <c r="D274" s="8">
        <v>2021</v>
      </c>
      <c r="E274" s="5" t="s">
        <v>2026</v>
      </c>
      <c r="F274" s="5" t="s">
        <v>946</v>
      </c>
      <c r="G274" s="5" t="s">
        <v>2027</v>
      </c>
      <c r="H274" s="5" t="s">
        <v>2028</v>
      </c>
      <c r="I274" s="5">
        <v>630</v>
      </c>
      <c r="J274" s="6">
        <v>45469.38380787037</v>
      </c>
      <c r="K274" s="5"/>
      <c r="L274" s="5"/>
      <c r="M274" s="5"/>
      <c r="N274" s="5"/>
      <c r="O274" s="5"/>
      <c r="P274" s="5"/>
      <c r="Q274" s="5"/>
      <c r="R274" s="5"/>
      <c r="S274" s="5">
        <v>60</v>
      </c>
      <c r="T274" s="5">
        <v>20</v>
      </c>
      <c r="U274" s="5">
        <v>15</v>
      </c>
      <c r="V274" s="5">
        <v>4</v>
      </c>
      <c r="W274" s="5">
        <v>3</v>
      </c>
      <c r="X274" s="5" t="s">
        <v>2029</v>
      </c>
      <c r="Y274" s="5"/>
      <c r="Z274" s="5" t="s">
        <v>2030</v>
      </c>
    </row>
    <row r="275" spans="1:26" x14ac:dyDescent="0.35">
      <c r="A275" s="8">
        <v>54</v>
      </c>
      <c r="B275" s="12" t="s">
        <v>2031</v>
      </c>
      <c r="C275" s="5" t="s">
        <v>2032</v>
      </c>
      <c r="D275" s="8">
        <v>2022</v>
      </c>
      <c r="E275" s="5" t="s">
        <v>2033</v>
      </c>
      <c r="F275" s="5" t="s">
        <v>946</v>
      </c>
      <c r="G275" s="5" t="s">
        <v>2034</v>
      </c>
      <c r="H275" s="5" t="s">
        <v>2035</v>
      </c>
      <c r="I275" s="5">
        <v>631</v>
      </c>
      <c r="J275" s="6">
        <v>45469.38380787037</v>
      </c>
      <c r="K275" s="5"/>
      <c r="L275" s="5"/>
      <c r="M275" s="5"/>
      <c r="N275" s="5"/>
      <c r="O275" s="5"/>
      <c r="P275" s="5"/>
      <c r="Q275" s="5"/>
      <c r="R275" s="5"/>
      <c r="S275" s="5">
        <v>54</v>
      </c>
      <c r="T275" s="5">
        <v>27</v>
      </c>
      <c r="U275" s="5">
        <v>27</v>
      </c>
      <c r="V275" s="5">
        <v>2</v>
      </c>
      <c r="W275" s="5">
        <v>2</v>
      </c>
      <c r="X275" s="5" t="s">
        <v>2036</v>
      </c>
      <c r="Y275" s="5"/>
      <c r="Z275" s="5" t="s">
        <v>2037</v>
      </c>
    </row>
    <row r="276" spans="1:26" x14ac:dyDescent="0.35">
      <c r="A276" s="8">
        <v>65</v>
      </c>
      <c r="B276" s="12" t="s">
        <v>2038</v>
      </c>
      <c r="C276" s="5" t="s">
        <v>2039</v>
      </c>
      <c r="D276" s="8">
        <v>2022</v>
      </c>
      <c r="E276" s="5" t="s">
        <v>2040</v>
      </c>
      <c r="F276" s="5" t="s">
        <v>946</v>
      </c>
      <c r="G276" s="5" t="s">
        <v>2041</v>
      </c>
      <c r="H276" s="5" t="s">
        <v>2042</v>
      </c>
      <c r="I276" s="5">
        <v>632</v>
      </c>
      <c r="J276" s="6">
        <v>45469.38380787037</v>
      </c>
      <c r="K276" s="5"/>
      <c r="L276" s="5"/>
      <c r="M276" s="5"/>
      <c r="N276" s="5"/>
      <c r="O276" s="5"/>
      <c r="P276" s="5"/>
      <c r="Q276" s="5"/>
      <c r="R276" s="5"/>
      <c r="S276" s="5">
        <v>65</v>
      </c>
      <c r="T276" s="5">
        <v>32.5</v>
      </c>
      <c r="U276" s="5">
        <v>22</v>
      </c>
      <c r="V276" s="5">
        <v>3</v>
      </c>
      <c r="W276" s="5">
        <v>2</v>
      </c>
      <c r="X276" s="5" t="s">
        <v>2043</v>
      </c>
      <c r="Y276" s="5"/>
      <c r="Z276" s="5" t="s">
        <v>2044</v>
      </c>
    </row>
    <row r="277" spans="1:26" x14ac:dyDescent="0.35">
      <c r="A277" s="8">
        <v>82</v>
      </c>
      <c r="B277" s="12" t="s">
        <v>2045</v>
      </c>
      <c r="C277" s="5" t="s">
        <v>2046</v>
      </c>
      <c r="D277" s="8">
        <v>2021</v>
      </c>
      <c r="E277" s="5" t="s">
        <v>1273</v>
      </c>
      <c r="F277" s="5" t="s">
        <v>946</v>
      </c>
      <c r="G277" s="5" t="s">
        <v>2047</v>
      </c>
      <c r="H277" s="5" t="s">
        <v>2048</v>
      </c>
      <c r="I277" s="5">
        <v>633</v>
      </c>
      <c r="J277" s="6">
        <v>45469.38380787037</v>
      </c>
      <c r="K277" s="5"/>
      <c r="L277" s="5"/>
      <c r="M277" s="5"/>
      <c r="N277" s="5"/>
      <c r="O277" s="5"/>
      <c r="P277" s="5"/>
      <c r="Q277" s="5"/>
      <c r="R277" s="5"/>
      <c r="S277" s="5">
        <v>82</v>
      </c>
      <c r="T277" s="5">
        <v>27.33</v>
      </c>
      <c r="U277" s="5">
        <v>21</v>
      </c>
      <c r="V277" s="5">
        <v>4</v>
      </c>
      <c r="W277" s="5">
        <v>3</v>
      </c>
      <c r="X277" s="5" t="s">
        <v>2049</v>
      </c>
      <c r="Y277" s="5"/>
      <c r="Z277" s="5" t="s">
        <v>2050</v>
      </c>
    </row>
    <row r="278" spans="1:26" x14ac:dyDescent="0.35">
      <c r="A278" s="8">
        <v>65</v>
      </c>
      <c r="B278" s="12" t="s">
        <v>2051</v>
      </c>
      <c r="C278" s="5" t="s">
        <v>2052</v>
      </c>
      <c r="D278" s="8">
        <v>2021</v>
      </c>
      <c r="E278" s="5" t="s">
        <v>2053</v>
      </c>
      <c r="F278" s="5" t="s">
        <v>946</v>
      </c>
      <c r="G278" s="5" t="s">
        <v>2054</v>
      </c>
      <c r="H278" s="5" t="s">
        <v>2055</v>
      </c>
      <c r="I278" s="5">
        <v>636</v>
      </c>
      <c r="J278" s="6">
        <v>45469.38380787037</v>
      </c>
      <c r="K278" s="5"/>
      <c r="L278" s="5"/>
      <c r="M278" s="5"/>
      <c r="N278" s="5"/>
      <c r="O278" s="5"/>
      <c r="P278" s="5"/>
      <c r="Q278" s="5"/>
      <c r="R278" s="5"/>
      <c r="S278" s="5">
        <v>65</v>
      </c>
      <c r="T278" s="5">
        <v>21.67</v>
      </c>
      <c r="U278" s="5">
        <v>13</v>
      </c>
      <c r="V278" s="5">
        <v>5</v>
      </c>
      <c r="W278" s="5">
        <v>3</v>
      </c>
      <c r="X278" s="5" t="s">
        <v>2056</v>
      </c>
      <c r="Y278" s="5" t="s">
        <v>2057</v>
      </c>
      <c r="Z278" s="5" t="s">
        <v>2058</v>
      </c>
    </row>
    <row r="279" spans="1:26" x14ac:dyDescent="0.35">
      <c r="A279" s="8">
        <v>38</v>
      </c>
      <c r="B279" s="12" t="s">
        <v>2059</v>
      </c>
      <c r="C279" s="5" t="s">
        <v>2060</v>
      </c>
      <c r="D279" s="8">
        <v>2021</v>
      </c>
      <c r="E279" s="5" t="s">
        <v>2061</v>
      </c>
      <c r="F279" s="5" t="s">
        <v>946</v>
      </c>
      <c r="G279" s="5" t="s">
        <v>2062</v>
      </c>
      <c r="H279" s="5" t="s">
        <v>2063</v>
      </c>
      <c r="I279" s="5">
        <v>639</v>
      </c>
      <c r="J279" s="6">
        <v>45469.38380787037</v>
      </c>
      <c r="K279" s="5" t="s">
        <v>609</v>
      </c>
      <c r="L279" s="5"/>
      <c r="M279" s="5"/>
      <c r="N279" s="5"/>
      <c r="O279" s="5"/>
      <c r="P279" s="5"/>
      <c r="Q279" s="5"/>
      <c r="R279" s="5"/>
      <c r="S279" s="5">
        <v>38</v>
      </c>
      <c r="T279" s="5">
        <v>12.67</v>
      </c>
      <c r="U279" s="5">
        <v>10</v>
      </c>
      <c r="V279" s="5">
        <v>4</v>
      </c>
      <c r="W279" s="5">
        <v>3</v>
      </c>
      <c r="X279" s="5" t="s">
        <v>2064</v>
      </c>
      <c r="Y279" s="5" t="s">
        <v>2062</v>
      </c>
      <c r="Z279" s="5" t="s">
        <v>2065</v>
      </c>
    </row>
    <row r="280" spans="1:26" x14ac:dyDescent="0.35">
      <c r="A280" s="8">
        <v>23</v>
      </c>
      <c r="B280" s="12" t="s">
        <v>2066</v>
      </c>
      <c r="C280" s="5" t="s">
        <v>2067</v>
      </c>
      <c r="D280" s="8">
        <v>2022</v>
      </c>
      <c r="E280" s="5" t="s">
        <v>82</v>
      </c>
      <c r="F280" s="5" t="s">
        <v>946</v>
      </c>
      <c r="G280" s="5" t="s">
        <v>2068</v>
      </c>
      <c r="H280" s="5" t="s">
        <v>2069</v>
      </c>
      <c r="I280" s="5">
        <v>642</v>
      </c>
      <c r="J280" s="6">
        <v>45469.38380787037</v>
      </c>
      <c r="K280" s="5" t="s">
        <v>609</v>
      </c>
      <c r="L280" s="5"/>
      <c r="M280" s="5"/>
      <c r="N280" s="5"/>
      <c r="O280" s="5"/>
      <c r="P280" s="5"/>
      <c r="Q280" s="5"/>
      <c r="R280" s="5"/>
      <c r="S280" s="5">
        <v>23</v>
      </c>
      <c r="T280" s="5">
        <v>11.5</v>
      </c>
      <c r="U280" s="5">
        <v>5</v>
      </c>
      <c r="V280" s="5">
        <v>5</v>
      </c>
      <c r="W280" s="5">
        <v>2</v>
      </c>
      <c r="X280" s="5" t="s">
        <v>2070</v>
      </c>
      <c r="Y280" s="5" t="s">
        <v>2068</v>
      </c>
      <c r="Z280" s="5" t="s">
        <v>2071</v>
      </c>
    </row>
    <row r="281" spans="1:26" x14ac:dyDescent="0.35">
      <c r="A281" s="8">
        <v>81</v>
      </c>
      <c r="B281" s="12" t="s">
        <v>2072</v>
      </c>
      <c r="C281" s="5" t="s">
        <v>2073</v>
      </c>
      <c r="D281" s="8">
        <v>2021</v>
      </c>
      <c r="E281" s="5" t="s">
        <v>2074</v>
      </c>
      <c r="F281" s="5" t="s">
        <v>946</v>
      </c>
      <c r="G281" s="5" t="s">
        <v>2075</v>
      </c>
      <c r="H281" s="5" t="s">
        <v>2076</v>
      </c>
      <c r="I281" s="5">
        <v>644</v>
      </c>
      <c r="J281" s="6">
        <v>45469.38380787037</v>
      </c>
      <c r="K281" s="5"/>
      <c r="L281" s="5"/>
      <c r="M281" s="5"/>
      <c r="N281" s="5"/>
      <c r="O281" s="5"/>
      <c r="P281" s="5"/>
      <c r="Q281" s="5"/>
      <c r="R281" s="5"/>
      <c r="S281" s="5">
        <v>81</v>
      </c>
      <c r="T281" s="5">
        <v>27</v>
      </c>
      <c r="U281" s="5">
        <v>41</v>
      </c>
      <c r="V281" s="5">
        <v>2</v>
      </c>
      <c r="W281" s="5">
        <v>3</v>
      </c>
      <c r="X281" s="5" t="s">
        <v>2077</v>
      </c>
      <c r="Y281" s="5" t="s">
        <v>2078</v>
      </c>
      <c r="Z281" s="5" t="s">
        <v>2079</v>
      </c>
    </row>
    <row r="282" spans="1:26" x14ac:dyDescent="0.35">
      <c r="A282" s="8">
        <v>61</v>
      </c>
      <c r="B282" s="12" t="s">
        <v>2080</v>
      </c>
      <c r="C282" s="5" t="s">
        <v>2081</v>
      </c>
      <c r="D282" s="8">
        <v>2021</v>
      </c>
      <c r="E282" s="5" t="s">
        <v>1316</v>
      </c>
      <c r="F282" s="5" t="s">
        <v>946</v>
      </c>
      <c r="G282" s="5" t="s">
        <v>2082</v>
      </c>
      <c r="H282" s="5" t="s">
        <v>2083</v>
      </c>
      <c r="I282" s="5">
        <v>650</v>
      </c>
      <c r="J282" s="6">
        <v>45469.38380787037</v>
      </c>
      <c r="K282" s="5"/>
      <c r="L282" s="5"/>
      <c r="M282" s="5"/>
      <c r="N282" s="5"/>
      <c r="O282" s="5"/>
      <c r="P282" s="5"/>
      <c r="Q282" s="5"/>
      <c r="R282" s="5"/>
      <c r="S282" s="5">
        <v>61</v>
      </c>
      <c r="T282" s="5">
        <v>20.329999999999998</v>
      </c>
      <c r="U282" s="5">
        <v>15</v>
      </c>
      <c r="V282" s="5">
        <v>4</v>
      </c>
      <c r="W282" s="5">
        <v>3</v>
      </c>
      <c r="X282" s="5" t="s">
        <v>2084</v>
      </c>
      <c r="Y282" s="5"/>
      <c r="Z282" s="5" t="s">
        <v>2085</v>
      </c>
    </row>
    <row r="283" spans="1:26" x14ac:dyDescent="0.35">
      <c r="A283" s="8">
        <v>40</v>
      </c>
      <c r="B283" s="12" t="s">
        <v>2086</v>
      </c>
      <c r="C283" s="5" t="s">
        <v>2087</v>
      </c>
      <c r="D283" s="8">
        <v>2021</v>
      </c>
      <c r="E283" s="5" t="s">
        <v>996</v>
      </c>
      <c r="F283" s="5" t="s">
        <v>946</v>
      </c>
      <c r="G283" s="5" t="s">
        <v>2088</v>
      </c>
      <c r="H283" s="5" t="s">
        <v>2089</v>
      </c>
      <c r="I283" s="5">
        <v>653</v>
      </c>
      <c r="J283" s="6">
        <v>45469.38380787037</v>
      </c>
      <c r="K283" s="5"/>
      <c r="L283" s="5"/>
      <c r="M283" s="5"/>
      <c r="N283" s="5"/>
      <c r="O283" s="5"/>
      <c r="P283" s="5"/>
      <c r="Q283" s="5"/>
      <c r="R283" s="5"/>
      <c r="S283" s="5">
        <v>40</v>
      </c>
      <c r="T283" s="5">
        <v>13.33</v>
      </c>
      <c r="U283" s="5">
        <v>8</v>
      </c>
      <c r="V283" s="5">
        <v>5</v>
      </c>
      <c r="W283" s="5">
        <v>3</v>
      </c>
      <c r="X283" s="5" t="s">
        <v>2090</v>
      </c>
      <c r="Y283" s="5" t="s">
        <v>2091</v>
      </c>
      <c r="Z283" s="5" t="s">
        <v>2092</v>
      </c>
    </row>
    <row r="284" spans="1:26" x14ac:dyDescent="0.35">
      <c r="A284" s="8">
        <v>596</v>
      </c>
      <c r="B284" s="12" t="s">
        <v>2093</v>
      </c>
      <c r="C284" s="5" t="s">
        <v>2094</v>
      </c>
      <c r="D284" s="8">
        <v>2021</v>
      </c>
      <c r="E284" s="5" t="s">
        <v>1888</v>
      </c>
      <c r="F284" s="5" t="s">
        <v>946</v>
      </c>
      <c r="G284" s="5" t="s">
        <v>2095</v>
      </c>
      <c r="H284" s="5" t="s">
        <v>2096</v>
      </c>
      <c r="I284" s="5">
        <v>655</v>
      </c>
      <c r="J284" s="6">
        <v>45469.38380787037</v>
      </c>
      <c r="K284" s="5" t="s">
        <v>609</v>
      </c>
      <c r="L284" s="5"/>
      <c r="M284" s="5"/>
      <c r="N284" s="5"/>
      <c r="O284" s="5"/>
      <c r="P284" s="5"/>
      <c r="Q284" s="5"/>
      <c r="R284" s="5"/>
      <c r="S284" s="5">
        <v>596</v>
      </c>
      <c r="T284" s="5">
        <v>198.67</v>
      </c>
      <c r="U284" s="5">
        <v>199</v>
      </c>
      <c r="V284" s="5">
        <v>3</v>
      </c>
      <c r="W284" s="5">
        <v>3</v>
      </c>
      <c r="X284" s="5" t="s">
        <v>2097</v>
      </c>
      <c r="Y284" s="5" t="s">
        <v>2095</v>
      </c>
      <c r="Z284" s="5" t="s">
        <v>2098</v>
      </c>
    </row>
    <row r="285" spans="1:26" x14ac:dyDescent="0.35">
      <c r="A285" s="8">
        <v>36</v>
      </c>
      <c r="B285" s="12" t="s">
        <v>2099</v>
      </c>
      <c r="C285" s="5" t="s">
        <v>2100</v>
      </c>
      <c r="D285" s="8">
        <v>2021</v>
      </c>
      <c r="E285" s="5" t="s">
        <v>2101</v>
      </c>
      <c r="F285" s="5" t="s">
        <v>946</v>
      </c>
      <c r="G285" s="5" t="s">
        <v>2102</v>
      </c>
      <c r="H285" s="5" t="s">
        <v>2103</v>
      </c>
      <c r="I285" s="5">
        <v>659</v>
      </c>
      <c r="J285" s="6">
        <v>45469.38380787037</v>
      </c>
      <c r="K285" s="5"/>
      <c r="L285" s="5"/>
      <c r="M285" s="5"/>
      <c r="N285" s="5"/>
      <c r="O285" s="5"/>
      <c r="P285" s="5"/>
      <c r="Q285" s="5"/>
      <c r="R285" s="5"/>
      <c r="S285" s="5">
        <v>36</v>
      </c>
      <c r="T285" s="5">
        <v>12</v>
      </c>
      <c r="U285" s="5">
        <v>9</v>
      </c>
      <c r="V285" s="5">
        <v>4</v>
      </c>
      <c r="W285" s="5">
        <v>3</v>
      </c>
      <c r="X285" s="5" t="s">
        <v>2104</v>
      </c>
      <c r="Y285" s="5" t="s">
        <v>2105</v>
      </c>
      <c r="Z285" s="5" t="s">
        <v>2106</v>
      </c>
    </row>
    <row r="286" spans="1:26" x14ac:dyDescent="0.35">
      <c r="A286" s="8">
        <v>205</v>
      </c>
      <c r="B286" s="12" t="s">
        <v>2107</v>
      </c>
      <c r="C286" s="5" t="s">
        <v>2108</v>
      </c>
      <c r="D286" s="8">
        <v>2022</v>
      </c>
      <c r="E286" s="5" t="s">
        <v>996</v>
      </c>
      <c r="F286" s="5" t="s">
        <v>946</v>
      </c>
      <c r="G286" s="5" t="s">
        <v>2109</v>
      </c>
      <c r="H286" s="5" t="s">
        <v>2110</v>
      </c>
      <c r="I286" s="5">
        <v>660</v>
      </c>
      <c r="J286" s="6">
        <v>45469.38380787037</v>
      </c>
      <c r="K286" s="5"/>
      <c r="L286" s="5"/>
      <c r="M286" s="5"/>
      <c r="N286" s="5"/>
      <c r="O286" s="5"/>
      <c r="P286" s="5"/>
      <c r="Q286" s="5"/>
      <c r="R286" s="5"/>
      <c r="S286" s="5">
        <v>205</v>
      </c>
      <c r="T286" s="5">
        <v>102.5</v>
      </c>
      <c r="U286" s="5">
        <v>51</v>
      </c>
      <c r="V286" s="5">
        <v>4</v>
      </c>
      <c r="W286" s="5">
        <v>2</v>
      </c>
      <c r="X286" s="5" t="s">
        <v>2111</v>
      </c>
      <c r="Y286" s="5" t="s">
        <v>2112</v>
      </c>
      <c r="Z286" s="5" t="s">
        <v>2113</v>
      </c>
    </row>
    <row r="287" spans="1:26" x14ac:dyDescent="0.35">
      <c r="A287" s="8">
        <v>136</v>
      </c>
      <c r="B287" s="12" t="s">
        <v>2114</v>
      </c>
      <c r="C287" s="5" t="s">
        <v>2115</v>
      </c>
      <c r="D287" s="8">
        <v>2022</v>
      </c>
      <c r="E287" s="5" t="s">
        <v>2116</v>
      </c>
      <c r="F287" s="5" t="s">
        <v>946</v>
      </c>
      <c r="G287" s="5" t="s">
        <v>2117</v>
      </c>
      <c r="H287" s="5" t="s">
        <v>2118</v>
      </c>
      <c r="I287" s="5">
        <v>662</v>
      </c>
      <c r="J287" s="6">
        <v>45469.38380787037</v>
      </c>
      <c r="K287" s="5" t="s">
        <v>609</v>
      </c>
      <c r="L287" s="5"/>
      <c r="M287" s="5"/>
      <c r="N287" s="5"/>
      <c r="O287" s="5"/>
      <c r="P287" s="5"/>
      <c r="Q287" s="5"/>
      <c r="R287" s="5"/>
      <c r="S287" s="5">
        <v>136</v>
      </c>
      <c r="T287" s="5">
        <v>68</v>
      </c>
      <c r="U287" s="5">
        <v>45</v>
      </c>
      <c r="V287" s="5">
        <v>3</v>
      </c>
      <c r="W287" s="5">
        <v>2</v>
      </c>
      <c r="X287" s="5" t="s">
        <v>2119</v>
      </c>
      <c r="Y287" s="5" t="s">
        <v>2117</v>
      </c>
      <c r="Z287" s="5" t="s">
        <v>2120</v>
      </c>
    </row>
    <row r="288" spans="1:26" x14ac:dyDescent="0.35">
      <c r="A288" s="8">
        <v>98</v>
      </c>
      <c r="B288" s="12" t="s">
        <v>2121</v>
      </c>
      <c r="C288" s="5" t="s">
        <v>2122</v>
      </c>
      <c r="D288" s="8">
        <v>2022</v>
      </c>
      <c r="E288" s="5" t="s">
        <v>1167</v>
      </c>
      <c r="F288" s="5" t="s">
        <v>946</v>
      </c>
      <c r="G288" s="5" t="s">
        <v>2123</v>
      </c>
      <c r="H288" s="5" t="s">
        <v>2124</v>
      </c>
      <c r="I288" s="5">
        <v>665</v>
      </c>
      <c r="J288" s="6">
        <v>45469.38380787037</v>
      </c>
      <c r="K288" s="5"/>
      <c r="L288" s="5"/>
      <c r="M288" s="5"/>
      <c r="N288" s="5"/>
      <c r="O288" s="5"/>
      <c r="P288" s="5"/>
      <c r="Q288" s="5"/>
      <c r="R288" s="5"/>
      <c r="S288" s="5">
        <v>98</v>
      </c>
      <c r="T288" s="5">
        <v>49</v>
      </c>
      <c r="U288" s="5">
        <v>25</v>
      </c>
      <c r="V288" s="5">
        <v>4</v>
      </c>
      <c r="W288" s="5">
        <v>2</v>
      </c>
      <c r="X288" s="5" t="s">
        <v>2125</v>
      </c>
      <c r="Y288" s="5"/>
      <c r="Z288" s="5" t="s">
        <v>2126</v>
      </c>
    </row>
    <row r="289" spans="1:26" x14ac:dyDescent="0.35">
      <c r="A289" s="8">
        <v>218</v>
      </c>
      <c r="B289" s="12" t="s">
        <v>2127</v>
      </c>
      <c r="C289" s="5" t="s">
        <v>2128</v>
      </c>
      <c r="D289" s="8">
        <v>2022</v>
      </c>
      <c r="E289" s="5" t="s">
        <v>2129</v>
      </c>
      <c r="F289" s="5" t="s">
        <v>946</v>
      </c>
      <c r="G289" s="5" t="s">
        <v>2130</v>
      </c>
      <c r="H289" s="5" t="s">
        <v>2131</v>
      </c>
      <c r="I289" s="5">
        <v>666</v>
      </c>
      <c r="J289" s="6">
        <v>45469.38380787037</v>
      </c>
      <c r="K289" s="5" t="s">
        <v>609</v>
      </c>
      <c r="L289" s="5"/>
      <c r="M289" s="5"/>
      <c r="N289" s="5"/>
      <c r="O289" s="5"/>
      <c r="P289" s="5"/>
      <c r="Q289" s="5"/>
      <c r="R289" s="5"/>
      <c r="S289" s="5">
        <v>218</v>
      </c>
      <c r="T289" s="5">
        <v>109</v>
      </c>
      <c r="U289" s="5">
        <v>73</v>
      </c>
      <c r="V289" s="5">
        <v>3</v>
      </c>
      <c r="W289" s="5">
        <v>2</v>
      </c>
      <c r="X289" s="5" t="s">
        <v>2132</v>
      </c>
      <c r="Y289" s="5" t="s">
        <v>2130</v>
      </c>
      <c r="Z289" s="5" t="s">
        <v>2133</v>
      </c>
    </row>
    <row r="290" spans="1:26" x14ac:dyDescent="0.35">
      <c r="A290" s="8">
        <v>49</v>
      </c>
      <c r="B290" s="12" t="s">
        <v>2134</v>
      </c>
      <c r="C290" s="5" t="s">
        <v>2135</v>
      </c>
      <c r="D290" s="8">
        <v>2022</v>
      </c>
      <c r="E290" s="5" t="s">
        <v>2136</v>
      </c>
      <c r="F290" s="5" t="s">
        <v>946</v>
      </c>
      <c r="G290" s="5" t="s">
        <v>2137</v>
      </c>
      <c r="H290" s="5" t="s">
        <v>2138</v>
      </c>
      <c r="I290" s="5">
        <v>668</v>
      </c>
      <c r="J290" s="6">
        <v>45469.38380787037</v>
      </c>
      <c r="K290" s="5"/>
      <c r="L290" s="5"/>
      <c r="M290" s="5"/>
      <c r="N290" s="5"/>
      <c r="O290" s="5"/>
      <c r="P290" s="5"/>
      <c r="Q290" s="5"/>
      <c r="R290" s="5"/>
      <c r="S290" s="5">
        <v>49</v>
      </c>
      <c r="T290" s="5">
        <v>24.5</v>
      </c>
      <c r="U290" s="5">
        <v>49</v>
      </c>
      <c r="V290" s="5">
        <v>1</v>
      </c>
      <c r="W290" s="5">
        <v>2</v>
      </c>
      <c r="X290" s="5" t="s">
        <v>2139</v>
      </c>
      <c r="Y290" s="5"/>
      <c r="Z290" s="5" t="s">
        <v>2140</v>
      </c>
    </row>
    <row r="291" spans="1:26" x14ac:dyDescent="0.35">
      <c r="A291" s="8">
        <v>83</v>
      </c>
      <c r="B291" s="12" t="s">
        <v>2141</v>
      </c>
      <c r="C291" s="5" t="s">
        <v>2142</v>
      </c>
      <c r="D291" s="8">
        <v>2021</v>
      </c>
      <c r="E291" s="5" t="s">
        <v>2143</v>
      </c>
      <c r="F291" s="5" t="s">
        <v>946</v>
      </c>
      <c r="G291" s="5" t="s">
        <v>2144</v>
      </c>
      <c r="H291" s="5" t="s">
        <v>2145</v>
      </c>
      <c r="I291" s="5">
        <v>676</v>
      </c>
      <c r="J291" s="6">
        <v>45469.38380787037</v>
      </c>
      <c r="K291" s="5"/>
      <c r="L291" s="5"/>
      <c r="M291" s="5"/>
      <c r="N291" s="5"/>
      <c r="O291" s="5"/>
      <c r="P291" s="5"/>
      <c r="Q291" s="5"/>
      <c r="R291" s="5"/>
      <c r="S291" s="5">
        <v>83</v>
      </c>
      <c r="T291" s="5">
        <v>27.67</v>
      </c>
      <c r="U291" s="5">
        <v>28</v>
      </c>
      <c r="V291" s="5">
        <v>3</v>
      </c>
      <c r="W291" s="5">
        <v>3</v>
      </c>
      <c r="X291" s="5" t="s">
        <v>2146</v>
      </c>
      <c r="Y291" s="5" t="s">
        <v>2147</v>
      </c>
      <c r="Z291" s="5" t="s">
        <v>2148</v>
      </c>
    </row>
    <row r="292" spans="1:26" x14ac:dyDescent="0.35">
      <c r="A292" s="8">
        <v>122</v>
      </c>
      <c r="B292" s="12" t="s">
        <v>2149</v>
      </c>
      <c r="C292" s="5" t="s">
        <v>2150</v>
      </c>
      <c r="D292" s="8">
        <v>2021</v>
      </c>
      <c r="E292" s="5" t="s">
        <v>1888</v>
      </c>
      <c r="F292" s="5" t="s">
        <v>946</v>
      </c>
      <c r="G292" s="5" t="s">
        <v>2151</v>
      </c>
      <c r="H292" s="5" t="s">
        <v>2152</v>
      </c>
      <c r="I292" s="5">
        <v>677</v>
      </c>
      <c r="J292" s="6">
        <v>45469.38380787037</v>
      </c>
      <c r="K292" s="5" t="s">
        <v>609</v>
      </c>
      <c r="L292" s="5"/>
      <c r="M292" s="5"/>
      <c r="N292" s="5"/>
      <c r="O292" s="5"/>
      <c r="P292" s="5"/>
      <c r="Q292" s="5"/>
      <c r="R292" s="5"/>
      <c r="S292" s="5">
        <v>122</v>
      </c>
      <c r="T292" s="5">
        <v>40.67</v>
      </c>
      <c r="U292" s="5">
        <v>24</v>
      </c>
      <c r="V292" s="5">
        <v>5</v>
      </c>
      <c r="W292" s="5">
        <v>3</v>
      </c>
      <c r="X292" s="5" t="s">
        <v>2153</v>
      </c>
      <c r="Y292" s="5" t="s">
        <v>2151</v>
      </c>
      <c r="Z292" s="5" t="s">
        <v>2154</v>
      </c>
    </row>
    <row r="293" spans="1:26" x14ac:dyDescent="0.35">
      <c r="A293" s="8">
        <v>68</v>
      </c>
      <c r="B293" s="12" t="s">
        <v>2155</v>
      </c>
      <c r="C293" s="5" t="s">
        <v>2156</v>
      </c>
      <c r="D293" s="8">
        <v>2022</v>
      </c>
      <c r="E293" s="5" t="s">
        <v>1281</v>
      </c>
      <c r="F293" s="5" t="s">
        <v>946</v>
      </c>
      <c r="G293" s="5" t="s">
        <v>2157</v>
      </c>
      <c r="H293" s="5" t="s">
        <v>2158</v>
      </c>
      <c r="I293" s="5">
        <v>678</v>
      </c>
      <c r="J293" s="6">
        <v>45469.38380787037</v>
      </c>
      <c r="K293" s="5"/>
      <c r="L293" s="5"/>
      <c r="M293" s="5"/>
      <c r="N293" s="5"/>
      <c r="O293" s="5"/>
      <c r="P293" s="5"/>
      <c r="Q293" s="5"/>
      <c r="R293" s="5"/>
      <c r="S293" s="5">
        <v>68</v>
      </c>
      <c r="T293" s="5">
        <v>34</v>
      </c>
      <c r="U293" s="5">
        <v>14</v>
      </c>
      <c r="V293" s="5">
        <v>5</v>
      </c>
      <c r="W293" s="5">
        <v>2</v>
      </c>
      <c r="X293" s="5" t="s">
        <v>2159</v>
      </c>
      <c r="Y293" s="5" t="s">
        <v>2160</v>
      </c>
      <c r="Z293" s="5" t="s">
        <v>2161</v>
      </c>
    </row>
    <row r="294" spans="1:26" x14ac:dyDescent="0.35">
      <c r="A294" s="8">
        <v>61</v>
      </c>
      <c r="B294" s="12" t="s">
        <v>2162</v>
      </c>
      <c r="C294" s="5" t="s">
        <v>2163</v>
      </c>
      <c r="D294" s="8">
        <v>2023</v>
      </c>
      <c r="E294" s="5" t="s">
        <v>1226</v>
      </c>
      <c r="F294" s="5" t="s">
        <v>946</v>
      </c>
      <c r="G294" s="5" t="s">
        <v>2164</v>
      </c>
      <c r="H294" s="5" t="s">
        <v>2165</v>
      </c>
      <c r="I294" s="5">
        <v>681</v>
      </c>
      <c r="J294" s="6">
        <v>45469.38380787037</v>
      </c>
      <c r="K294" s="5"/>
      <c r="L294" s="5"/>
      <c r="M294" s="5"/>
      <c r="N294" s="5"/>
      <c r="O294" s="5"/>
      <c r="P294" s="5"/>
      <c r="Q294" s="5"/>
      <c r="R294" s="5"/>
      <c r="S294" s="5">
        <v>61</v>
      </c>
      <c r="T294" s="5">
        <v>61</v>
      </c>
      <c r="U294" s="5">
        <v>31</v>
      </c>
      <c r="V294" s="5">
        <v>2</v>
      </c>
      <c r="W294" s="5">
        <v>1</v>
      </c>
      <c r="X294" s="5" t="s">
        <v>2166</v>
      </c>
      <c r="Y294" s="5"/>
      <c r="Z294" s="5" t="s">
        <v>2167</v>
      </c>
    </row>
    <row r="295" spans="1:26" x14ac:dyDescent="0.35">
      <c r="A295" s="8">
        <v>53</v>
      </c>
      <c r="B295" s="12" t="s">
        <v>2168</v>
      </c>
      <c r="C295" s="5" t="s">
        <v>2169</v>
      </c>
      <c r="D295" s="8">
        <v>2023</v>
      </c>
      <c r="E295" s="5" t="s">
        <v>1100</v>
      </c>
      <c r="F295" s="5" t="s">
        <v>946</v>
      </c>
      <c r="G295" s="5" t="s">
        <v>2170</v>
      </c>
      <c r="H295" s="5" t="s">
        <v>2171</v>
      </c>
      <c r="I295" s="5">
        <v>690</v>
      </c>
      <c r="J295" s="6">
        <v>45469.38380787037</v>
      </c>
      <c r="K295" s="5"/>
      <c r="L295" s="5"/>
      <c r="M295" s="5"/>
      <c r="N295" s="5"/>
      <c r="O295" s="5"/>
      <c r="P295" s="5"/>
      <c r="Q295" s="5"/>
      <c r="R295" s="5"/>
      <c r="S295" s="5">
        <v>53</v>
      </c>
      <c r="T295" s="5">
        <v>53</v>
      </c>
      <c r="U295" s="5">
        <v>9</v>
      </c>
      <c r="V295" s="5">
        <v>6</v>
      </c>
      <c r="W295" s="5">
        <v>1</v>
      </c>
      <c r="X295" s="5" t="s">
        <v>2172</v>
      </c>
      <c r="Y295" s="5"/>
      <c r="Z295" s="5" t="s">
        <v>2173</v>
      </c>
    </row>
    <row r="296" spans="1:26" x14ac:dyDescent="0.35">
      <c r="A296" s="8">
        <v>47</v>
      </c>
      <c r="B296" s="12" t="s">
        <v>2174</v>
      </c>
      <c r="C296" s="5" t="s">
        <v>2175</v>
      </c>
      <c r="D296" s="8">
        <v>2022</v>
      </c>
      <c r="E296" s="5" t="s">
        <v>1374</v>
      </c>
      <c r="F296" s="5" t="s">
        <v>946</v>
      </c>
      <c r="G296" s="5" t="s">
        <v>2176</v>
      </c>
      <c r="H296" s="5" t="s">
        <v>2177</v>
      </c>
      <c r="I296" s="5">
        <v>697</v>
      </c>
      <c r="J296" s="6">
        <v>45469.38380787037</v>
      </c>
      <c r="K296" s="5" t="s">
        <v>609</v>
      </c>
      <c r="L296" s="5"/>
      <c r="M296" s="5"/>
      <c r="N296" s="5"/>
      <c r="O296" s="5"/>
      <c r="P296" s="5"/>
      <c r="Q296" s="5"/>
      <c r="R296" s="5"/>
      <c r="S296" s="5">
        <v>47</v>
      </c>
      <c r="T296" s="5">
        <v>23.5</v>
      </c>
      <c r="U296" s="5">
        <v>12</v>
      </c>
      <c r="V296" s="5">
        <v>4</v>
      </c>
      <c r="W296" s="5">
        <v>2</v>
      </c>
      <c r="X296" s="5" t="s">
        <v>2178</v>
      </c>
      <c r="Y296" s="5" t="s">
        <v>2176</v>
      </c>
      <c r="Z296" s="5" t="s">
        <v>2179</v>
      </c>
    </row>
    <row r="297" spans="1:26" x14ac:dyDescent="0.35">
      <c r="A297" s="8">
        <v>46</v>
      </c>
      <c r="B297" s="12" t="s">
        <v>2180</v>
      </c>
      <c r="C297" s="5" t="s">
        <v>2181</v>
      </c>
      <c r="D297" s="8">
        <v>2021</v>
      </c>
      <c r="E297" s="5" t="s">
        <v>2182</v>
      </c>
      <c r="F297" s="5" t="s">
        <v>946</v>
      </c>
      <c r="G297" s="5" t="s">
        <v>2183</v>
      </c>
      <c r="H297" s="5" t="s">
        <v>2184</v>
      </c>
      <c r="I297" s="5">
        <v>700</v>
      </c>
      <c r="J297" s="6">
        <v>45469.38380787037</v>
      </c>
      <c r="K297" s="5" t="s">
        <v>609</v>
      </c>
      <c r="L297" s="5"/>
      <c r="M297" s="5"/>
      <c r="N297" s="5"/>
      <c r="O297" s="5"/>
      <c r="P297" s="5"/>
      <c r="Q297" s="5"/>
      <c r="R297" s="5"/>
      <c r="S297" s="5">
        <v>46</v>
      </c>
      <c r="T297" s="5">
        <v>15.33</v>
      </c>
      <c r="U297" s="5">
        <v>8</v>
      </c>
      <c r="V297" s="5">
        <v>6</v>
      </c>
      <c r="W297" s="5">
        <v>3</v>
      </c>
      <c r="X297" s="5" t="s">
        <v>2185</v>
      </c>
      <c r="Y297" s="5" t="s">
        <v>2183</v>
      </c>
      <c r="Z297" s="5" t="s">
        <v>2186</v>
      </c>
    </row>
    <row r="298" spans="1:26" x14ac:dyDescent="0.35">
      <c r="A298" s="8">
        <v>32</v>
      </c>
      <c r="B298" s="12" t="s">
        <v>2187</v>
      </c>
      <c r="C298" s="5" t="s">
        <v>2188</v>
      </c>
      <c r="D298" s="8">
        <v>2021</v>
      </c>
      <c r="E298" s="5" t="s">
        <v>2189</v>
      </c>
      <c r="F298" s="5" t="s">
        <v>946</v>
      </c>
      <c r="G298" s="5" t="s">
        <v>2190</v>
      </c>
      <c r="H298" s="5" t="s">
        <v>2191</v>
      </c>
      <c r="I298" s="5">
        <v>703</v>
      </c>
      <c r="J298" s="6">
        <v>45469.38380787037</v>
      </c>
      <c r="K298" s="5"/>
      <c r="L298" s="5"/>
      <c r="M298" s="5"/>
      <c r="N298" s="5"/>
      <c r="O298" s="5"/>
      <c r="P298" s="5"/>
      <c r="Q298" s="5"/>
      <c r="R298" s="5"/>
      <c r="S298" s="5">
        <v>32</v>
      </c>
      <c r="T298" s="5">
        <v>10.67</v>
      </c>
      <c r="U298" s="5">
        <v>11</v>
      </c>
      <c r="V298" s="5">
        <v>3</v>
      </c>
      <c r="W298" s="5">
        <v>3</v>
      </c>
      <c r="X298" s="5" t="s">
        <v>2192</v>
      </c>
      <c r="Y298" s="5"/>
      <c r="Z298" s="5" t="s">
        <v>2193</v>
      </c>
    </row>
    <row r="299" spans="1:26" x14ac:dyDescent="0.35">
      <c r="A299" s="8">
        <v>102</v>
      </c>
      <c r="B299" s="12" t="s">
        <v>2194</v>
      </c>
      <c r="C299" s="5" t="s">
        <v>2195</v>
      </c>
      <c r="D299" s="8">
        <v>2022</v>
      </c>
      <c r="E299" s="5" t="s">
        <v>2196</v>
      </c>
      <c r="F299" s="5" t="s">
        <v>946</v>
      </c>
      <c r="G299" s="5" t="s">
        <v>2197</v>
      </c>
      <c r="H299" s="5" t="s">
        <v>2198</v>
      </c>
      <c r="I299" s="5">
        <v>705</v>
      </c>
      <c r="J299" s="6">
        <v>45469.38380787037</v>
      </c>
      <c r="K299" s="5"/>
      <c r="L299" s="5"/>
      <c r="M299" s="5"/>
      <c r="N299" s="5"/>
      <c r="O299" s="5"/>
      <c r="P299" s="5"/>
      <c r="Q299" s="5"/>
      <c r="R299" s="5"/>
      <c r="S299" s="5">
        <v>102</v>
      </c>
      <c r="T299" s="5">
        <v>51</v>
      </c>
      <c r="U299" s="5">
        <v>20</v>
      </c>
      <c r="V299" s="5">
        <v>5</v>
      </c>
      <c r="W299" s="5">
        <v>2</v>
      </c>
      <c r="X299" s="5" t="s">
        <v>2199</v>
      </c>
      <c r="Y299" s="5" t="s">
        <v>2200</v>
      </c>
      <c r="Z299" s="5" t="s">
        <v>2201</v>
      </c>
    </row>
    <row r="300" spans="1:26" x14ac:dyDescent="0.35">
      <c r="A300" s="8">
        <v>48</v>
      </c>
      <c r="B300" s="12" t="s">
        <v>2202</v>
      </c>
      <c r="C300" s="5" t="s">
        <v>2203</v>
      </c>
      <c r="D300" s="8">
        <v>2023</v>
      </c>
      <c r="E300" s="5" t="s">
        <v>1895</v>
      </c>
      <c r="F300" s="5" t="s">
        <v>946</v>
      </c>
      <c r="G300" s="5" t="s">
        <v>2204</v>
      </c>
      <c r="H300" s="5" t="s">
        <v>2205</v>
      </c>
      <c r="I300" s="5">
        <v>707</v>
      </c>
      <c r="J300" s="6">
        <v>45469.38380787037</v>
      </c>
      <c r="K300" s="5" t="s">
        <v>609</v>
      </c>
      <c r="L300" s="5"/>
      <c r="M300" s="5"/>
      <c r="N300" s="5"/>
      <c r="O300" s="5"/>
      <c r="P300" s="5"/>
      <c r="Q300" s="5"/>
      <c r="R300" s="5"/>
      <c r="S300" s="5">
        <v>48</v>
      </c>
      <c r="T300" s="5">
        <v>48</v>
      </c>
      <c r="U300" s="5">
        <v>12</v>
      </c>
      <c r="V300" s="5">
        <v>4</v>
      </c>
      <c r="W300" s="5">
        <v>1</v>
      </c>
      <c r="X300" s="5" t="s">
        <v>2206</v>
      </c>
      <c r="Y300" s="5" t="s">
        <v>2204</v>
      </c>
      <c r="Z300" s="5" t="s">
        <v>2207</v>
      </c>
    </row>
    <row r="301" spans="1:26" x14ac:dyDescent="0.35">
      <c r="A301" s="8">
        <v>118</v>
      </c>
      <c r="B301" s="12" t="s">
        <v>2208</v>
      </c>
      <c r="C301" s="5" t="s">
        <v>2209</v>
      </c>
      <c r="D301" s="8">
        <v>2021</v>
      </c>
      <c r="E301" s="5" t="s">
        <v>1374</v>
      </c>
      <c r="F301" s="5" t="s">
        <v>946</v>
      </c>
      <c r="G301" s="5" t="s">
        <v>2210</v>
      </c>
      <c r="H301" s="5" t="s">
        <v>2211</v>
      </c>
      <c r="I301" s="5">
        <v>721</v>
      </c>
      <c r="J301" s="6">
        <v>45469.38380787037</v>
      </c>
      <c r="K301" s="5" t="s">
        <v>609</v>
      </c>
      <c r="L301" s="5"/>
      <c r="M301" s="5"/>
      <c r="N301" s="5"/>
      <c r="O301" s="5"/>
      <c r="P301" s="5"/>
      <c r="Q301" s="5"/>
      <c r="R301" s="5"/>
      <c r="S301" s="5">
        <v>118</v>
      </c>
      <c r="T301" s="5">
        <v>39.33</v>
      </c>
      <c r="U301" s="5">
        <v>30</v>
      </c>
      <c r="V301" s="5">
        <v>4</v>
      </c>
      <c r="W301" s="5">
        <v>3</v>
      </c>
      <c r="X301" s="5" t="s">
        <v>2212</v>
      </c>
      <c r="Y301" s="5" t="s">
        <v>2210</v>
      </c>
      <c r="Z301" s="5" t="s">
        <v>2213</v>
      </c>
    </row>
    <row r="302" spans="1:26" x14ac:dyDescent="0.35">
      <c r="A302" s="8">
        <v>224</v>
      </c>
      <c r="B302" s="12" t="s">
        <v>2214</v>
      </c>
      <c r="C302" s="5" t="s">
        <v>2215</v>
      </c>
      <c r="D302" s="8">
        <v>2021</v>
      </c>
      <c r="E302" s="5" t="s">
        <v>2216</v>
      </c>
      <c r="F302" s="5" t="s">
        <v>946</v>
      </c>
      <c r="G302" s="5" t="s">
        <v>2217</v>
      </c>
      <c r="H302" s="5" t="s">
        <v>2218</v>
      </c>
      <c r="I302" s="5">
        <v>734</v>
      </c>
      <c r="J302" s="6">
        <v>45469.38380787037</v>
      </c>
      <c r="K302" s="5"/>
      <c r="L302" s="5"/>
      <c r="M302" s="5"/>
      <c r="N302" s="5"/>
      <c r="O302" s="5"/>
      <c r="P302" s="5"/>
      <c r="Q302" s="5"/>
      <c r="R302" s="5"/>
      <c r="S302" s="5">
        <v>224</v>
      </c>
      <c r="T302" s="5">
        <v>74.67</v>
      </c>
      <c r="U302" s="5">
        <v>112</v>
      </c>
      <c r="V302" s="5">
        <v>2</v>
      </c>
      <c r="W302" s="5">
        <v>3</v>
      </c>
      <c r="X302" s="5" t="s">
        <v>2219</v>
      </c>
      <c r="Y302" s="5"/>
      <c r="Z302" s="5" t="s">
        <v>2220</v>
      </c>
    </row>
    <row r="303" spans="1:26" x14ac:dyDescent="0.35">
      <c r="A303" s="8">
        <v>62</v>
      </c>
      <c r="B303" s="12" t="s">
        <v>2221</v>
      </c>
      <c r="C303" s="5" t="s">
        <v>2222</v>
      </c>
      <c r="D303" s="8">
        <v>2021</v>
      </c>
      <c r="E303" s="5" t="s">
        <v>2223</v>
      </c>
      <c r="F303" s="5" t="s">
        <v>946</v>
      </c>
      <c r="G303" s="5" t="s">
        <v>2224</v>
      </c>
      <c r="H303" s="5" t="s">
        <v>2225</v>
      </c>
      <c r="I303" s="5">
        <v>740</v>
      </c>
      <c r="J303" s="6">
        <v>45469.38380787037</v>
      </c>
      <c r="K303" s="5" t="s">
        <v>609</v>
      </c>
      <c r="L303" s="5"/>
      <c r="M303" s="5"/>
      <c r="N303" s="5"/>
      <c r="O303" s="5"/>
      <c r="P303" s="5"/>
      <c r="Q303" s="5"/>
      <c r="R303" s="5"/>
      <c r="S303" s="5">
        <v>62</v>
      </c>
      <c r="T303" s="5">
        <v>20.67</v>
      </c>
      <c r="U303" s="5">
        <v>62</v>
      </c>
      <c r="V303" s="5">
        <v>1</v>
      </c>
      <c r="W303" s="5">
        <v>3</v>
      </c>
      <c r="X303" s="5" t="s">
        <v>2226</v>
      </c>
      <c r="Y303" s="5" t="s">
        <v>2224</v>
      </c>
      <c r="Z303" s="5" t="s">
        <v>2227</v>
      </c>
    </row>
    <row r="304" spans="1:26" x14ac:dyDescent="0.35">
      <c r="A304" s="8">
        <v>59</v>
      </c>
      <c r="B304" s="12" t="s">
        <v>2228</v>
      </c>
      <c r="C304" s="5" t="s">
        <v>2229</v>
      </c>
      <c r="D304" s="8">
        <v>2022</v>
      </c>
      <c r="E304" s="5" t="s">
        <v>2230</v>
      </c>
      <c r="F304" s="5" t="s">
        <v>946</v>
      </c>
      <c r="G304" s="5" t="s">
        <v>2231</v>
      </c>
      <c r="H304" s="5" t="s">
        <v>2232</v>
      </c>
      <c r="I304" s="5">
        <v>742</v>
      </c>
      <c r="J304" s="6">
        <v>45469.38380787037</v>
      </c>
      <c r="K304" s="5" t="s">
        <v>609</v>
      </c>
      <c r="L304" s="5"/>
      <c r="M304" s="5"/>
      <c r="N304" s="5"/>
      <c r="O304" s="5"/>
      <c r="P304" s="5"/>
      <c r="Q304" s="5"/>
      <c r="R304" s="5"/>
      <c r="S304" s="5">
        <v>59</v>
      </c>
      <c r="T304" s="5">
        <v>29.5</v>
      </c>
      <c r="U304" s="5">
        <v>30</v>
      </c>
      <c r="V304" s="5">
        <v>2</v>
      </c>
      <c r="W304" s="5">
        <v>2</v>
      </c>
      <c r="X304" s="5" t="s">
        <v>2233</v>
      </c>
      <c r="Y304" s="5" t="s">
        <v>2231</v>
      </c>
      <c r="Z304" s="5" t="s">
        <v>2234</v>
      </c>
    </row>
    <row r="305" spans="1:26" x14ac:dyDescent="0.35">
      <c r="A305" s="8">
        <v>53</v>
      </c>
      <c r="B305" s="12" t="s">
        <v>2235</v>
      </c>
      <c r="C305" s="5" t="s">
        <v>2236</v>
      </c>
      <c r="D305" s="8">
        <v>2022</v>
      </c>
      <c r="E305" s="5" t="s">
        <v>1260</v>
      </c>
      <c r="F305" s="5" t="s">
        <v>946</v>
      </c>
      <c r="G305" s="5" t="s">
        <v>2237</v>
      </c>
      <c r="H305" s="5" t="s">
        <v>2238</v>
      </c>
      <c r="I305" s="5">
        <v>746</v>
      </c>
      <c r="J305" s="6">
        <v>45469.38380787037</v>
      </c>
      <c r="K305" s="5"/>
      <c r="L305" s="5"/>
      <c r="M305" s="5"/>
      <c r="N305" s="5"/>
      <c r="O305" s="5"/>
      <c r="P305" s="5"/>
      <c r="Q305" s="5"/>
      <c r="R305" s="5"/>
      <c r="S305" s="5">
        <v>53</v>
      </c>
      <c r="T305" s="5">
        <v>26.5</v>
      </c>
      <c r="U305" s="5">
        <v>9</v>
      </c>
      <c r="V305" s="5">
        <v>6</v>
      </c>
      <c r="W305" s="5">
        <v>2</v>
      </c>
      <c r="X305" s="5" t="s">
        <v>2239</v>
      </c>
      <c r="Y305" s="5"/>
      <c r="Z305" s="5" t="s">
        <v>2240</v>
      </c>
    </row>
    <row r="306" spans="1:26" x14ac:dyDescent="0.35">
      <c r="A306" s="8">
        <v>67</v>
      </c>
      <c r="B306" s="12" t="s">
        <v>2241</v>
      </c>
      <c r="C306" s="5" t="s">
        <v>2242</v>
      </c>
      <c r="D306" s="8">
        <v>2022</v>
      </c>
      <c r="E306" s="5" t="s">
        <v>2243</v>
      </c>
      <c r="F306" s="5" t="s">
        <v>946</v>
      </c>
      <c r="G306" s="5" t="s">
        <v>2244</v>
      </c>
      <c r="H306" s="5" t="s">
        <v>2245</v>
      </c>
      <c r="I306" s="5">
        <v>752</v>
      </c>
      <c r="J306" s="6">
        <v>45469.38380787037</v>
      </c>
      <c r="K306" s="5"/>
      <c r="L306" s="5"/>
      <c r="M306" s="5"/>
      <c r="N306" s="5"/>
      <c r="O306" s="5"/>
      <c r="P306" s="5"/>
      <c r="Q306" s="5"/>
      <c r="R306" s="5"/>
      <c r="S306" s="5">
        <v>67</v>
      </c>
      <c r="T306" s="5">
        <v>33.5</v>
      </c>
      <c r="U306" s="5">
        <v>22</v>
      </c>
      <c r="V306" s="5">
        <v>3</v>
      </c>
      <c r="W306" s="5">
        <v>2</v>
      </c>
      <c r="X306" s="5" t="s">
        <v>2246</v>
      </c>
      <c r="Y306" s="5" t="s">
        <v>2247</v>
      </c>
      <c r="Z306" s="5" t="s">
        <v>2248</v>
      </c>
    </row>
    <row r="307" spans="1:26" x14ac:dyDescent="0.35">
      <c r="A307" s="8">
        <v>178</v>
      </c>
      <c r="B307" s="12" t="s">
        <v>2249</v>
      </c>
      <c r="C307" s="5" t="s">
        <v>2250</v>
      </c>
      <c r="D307" s="8">
        <v>2021</v>
      </c>
      <c r="E307" s="5" t="s">
        <v>1024</v>
      </c>
      <c r="F307" s="5" t="s">
        <v>946</v>
      </c>
      <c r="G307" s="5" t="s">
        <v>2251</v>
      </c>
      <c r="H307" s="5" t="s">
        <v>2252</v>
      </c>
      <c r="I307" s="5">
        <v>754</v>
      </c>
      <c r="J307" s="6">
        <v>45469.38380787037</v>
      </c>
      <c r="K307" s="5" t="s">
        <v>609</v>
      </c>
      <c r="L307" s="5"/>
      <c r="M307" s="5"/>
      <c r="N307" s="5"/>
      <c r="O307" s="5"/>
      <c r="P307" s="5"/>
      <c r="Q307" s="5"/>
      <c r="R307" s="5"/>
      <c r="S307" s="5">
        <v>178</v>
      </c>
      <c r="T307" s="5">
        <v>59.33</v>
      </c>
      <c r="U307" s="5">
        <v>59</v>
      </c>
      <c r="V307" s="5">
        <v>3</v>
      </c>
      <c r="W307" s="5">
        <v>3</v>
      </c>
      <c r="X307" s="5" t="s">
        <v>2253</v>
      </c>
      <c r="Y307" s="5" t="s">
        <v>2251</v>
      </c>
      <c r="Z307" s="5" t="s">
        <v>2254</v>
      </c>
    </row>
    <row r="308" spans="1:26" x14ac:dyDescent="0.35">
      <c r="A308" s="8">
        <v>90</v>
      </c>
      <c r="B308" s="12" t="s">
        <v>2255</v>
      </c>
      <c r="C308" s="5" t="s">
        <v>2256</v>
      </c>
      <c r="D308" s="8">
        <v>2022</v>
      </c>
      <c r="E308" s="5" t="s">
        <v>1374</v>
      </c>
      <c r="F308" s="5" t="s">
        <v>946</v>
      </c>
      <c r="G308" s="5" t="s">
        <v>2257</v>
      </c>
      <c r="H308" s="5" t="s">
        <v>2258</v>
      </c>
      <c r="I308" s="5">
        <v>766</v>
      </c>
      <c r="J308" s="6">
        <v>45469.38380787037</v>
      </c>
      <c r="K308" s="5" t="s">
        <v>609</v>
      </c>
      <c r="L308" s="5"/>
      <c r="M308" s="5"/>
      <c r="N308" s="5"/>
      <c r="O308" s="5"/>
      <c r="P308" s="5"/>
      <c r="Q308" s="5"/>
      <c r="R308" s="5"/>
      <c r="S308" s="5">
        <v>90</v>
      </c>
      <c r="T308" s="5">
        <v>45</v>
      </c>
      <c r="U308" s="5">
        <v>23</v>
      </c>
      <c r="V308" s="5">
        <v>4</v>
      </c>
      <c r="W308" s="5">
        <v>2</v>
      </c>
      <c r="X308" s="5" t="s">
        <v>2259</v>
      </c>
      <c r="Y308" s="5" t="s">
        <v>2257</v>
      </c>
      <c r="Z308" s="5" t="s">
        <v>2260</v>
      </c>
    </row>
    <row r="309" spans="1:26" x14ac:dyDescent="0.35">
      <c r="A309" s="8">
        <v>141</v>
      </c>
      <c r="B309" s="12" t="s">
        <v>1300</v>
      </c>
      <c r="C309" s="5" t="s">
        <v>2261</v>
      </c>
      <c r="D309" s="8">
        <v>2022</v>
      </c>
      <c r="E309" s="5" t="s">
        <v>2262</v>
      </c>
      <c r="F309" s="5" t="s">
        <v>946</v>
      </c>
      <c r="G309" s="5" t="s">
        <v>2263</v>
      </c>
      <c r="H309" s="5" t="s">
        <v>2264</v>
      </c>
      <c r="I309" s="5">
        <v>767</v>
      </c>
      <c r="J309" s="6">
        <v>45469.38380787037</v>
      </c>
      <c r="K309" s="5"/>
      <c r="L309" s="5"/>
      <c r="M309" s="5"/>
      <c r="N309" s="5"/>
      <c r="O309" s="5"/>
      <c r="P309" s="5"/>
      <c r="Q309" s="5"/>
      <c r="R309" s="5"/>
      <c r="S309" s="5">
        <v>141</v>
      </c>
      <c r="T309" s="5">
        <v>70.5</v>
      </c>
      <c r="U309" s="5">
        <v>47</v>
      </c>
      <c r="V309" s="5">
        <v>3</v>
      </c>
      <c r="W309" s="5">
        <v>2</v>
      </c>
      <c r="X309" s="5" t="s">
        <v>2265</v>
      </c>
      <c r="Y309" s="5" t="s">
        <v>2266</v>
      </c>
      <c r="Z309" s="5" t="s">
        <v>2267</v>
      </c>
    </row>
    <row r="310" spans="1:26" x14ac:dyDescent="0.35">
      <c r="A310" s="8">
        <v>76</v>
      </c>
      <c r="B310" s="12" t="s">
        <v>2268</v>
      </c>
      <c r="C310" s="5" t="s">
        <v>2269</v>
      </c>
      <c r="D310" s="8">
        <v>2022</v>
      </c>
      <c r="E310" s="5" t="s">
        <v>2270</v>
      </c>
      <c r="F310" s="5" t="s">
        <v>946</v>
      </c>
      <c r="G310" s="5" t="s">
        <v>2271</v>
      </c>
      <c r="H310" s="5" t="s">
        <v>2272</v>
      </c>
      <c r="I310" s="5">
        <v>769</v>
      </c>
      <c r="J310" s="6">
        <v>45469.38380787037</v>
      </c>
      <c r="K310" s="5"/>
      <c r="L310" s="5"/>
      <c r="M310" s="5"/>
      <c r="N310" s="5"/>
      <c r="O310" s="5"/>
      <c r="P310" s="5"/>
      <c r="Q310" s="5"/>
      <c r="R310" s="5"/>
      <c r="S310" s="5">
        <v>76</v>
      </c>
      <c r="T310" s="5">
        <v>38</v>
      </c>
      <c r="U310" s="5">
        <v>19</v>
      </c>
      <c r="V310" s="5">
        <v>4</v>
      </c>
      <c r="W310" s="5">
        <v>2</v>
      </c>
      <c r="X310" s="5" t="s">
        <v>2273</v>
      </c>
      <c r="Y310" s="5"/>
      <c r="Z310" s="5" t="s">
        <v>2274</v>
      </c>
    </row>
    <row r="311" spans="1:26" x14ac:dyDescent="0.35">
      <c r="A311" s="8">
        <v>59</v>
      </c>
      <c r="B311" s="12" t="s">
        <v>2275</v>
      </c>
      <c r="C311" s="5" t="s">
        <v>2276</v>
      </c>
      <c r="D311" s="8">
        <v>2021</v>
      </c>
      <c r="E311" s="5" t="s">
        <v>1226</v>
      </c>
      <c r="F311" s="5" t="s">
        <v>946</v>
      </c>
      <c r="G311" s="5" t="s">
        <v>2277</v>
      </c>
      <c r="H311" s="5" t="s">
        <v>2278</v>
      </c>
      <c r="I311" s="5">
        <v>773</v>
      </c>
      <c r="J311" s="6">
        <v>45469.38380787037</v>
      </c>
      <c r="K311" s="5"/>
      <c r="L311" s="5"/>
      <c r="M311" s="5"/>
      <c r="N311" s="5"/>
      <c r="O311" s="5"/>
      <c r="P311" s="5"/>
      <c r="Q311" s="5"/>
      <c r="R311" s="5"/>
      <c r="S311" s="5">
        <v>59</v>
      </c>
      <c r="T311" s="5">
        <v>19.670000000000002</v>
      </c>
      <c r="U311" s="5">
        <v>30</v>
      </c>
      <c r="V311" s="5">
        <v>2</v>
      </c>
      <c r="W311" s="5">
        <v>3</v>
      </c>
      <c r="X311" s="5" t="s">
        <v>2279</v>
      </c>
      <c r="Y311" s="5"/>
      <c r="Z311" s="5" t="s">
        <v>2280</v>
      </c>
    </row>
    <row r="312" spans="1:26" x14ac:dyDescent="0.35">
      <c r="A312" s="8">
        <v>128</v>
      </c>
      <c r="B312" s="12" t="s">
        <v>2281</v>
      </c>
      <c r="C312" s="5" t="s">
        <v>2282</v>
      </c>
      <c r="D312" s="8">
        <v>2021</v>
      </c>
      <c r="E312" s="5" t="s">
        <v>1888</v>
      </c>
      <c r="F312" s="5" t="s">
        <v>946</v>
      </c>
      <c r="G312" s="5" t="s">
        <v>2283</v>
      </c>
      <c r="H312" s="5" t="s">
        <v>2284</v>
      </c>
      <c r="I312" s="5">
        <v>774</v>
      </c>
      <c r="J312" s="6">
        <v>45469.38380787037</v>
      </c>
      <c r="K312" s="5" t="s">
        <v>609</v>
      </c>
      <c r="L312" s="5"/>
      <c r="M312" s="5"/>
      <c r="N312" s="5"/>
      <c r="O312" s="5"/>
      <c r="P312" s="5"/>
      <c r="Q312" s="5"/>
      <c r="R312" s="5"/>
      <c r="S312" s="5">
        <v>128</v>
      </c>
      <c r="T312" s="5">
        <v>42.67</v>
      </c>
      <c r="U312" s="5">
        <v>43</v>
      </c>
      <c r="V312" s="5">
        <v>3</v>
      </c>
      <c r="W312" s="5">
        <v>3</v>
      </c>
      <c r="X312" s="5" t="s">
        <v>2285</v>
      </c>
      <c r="Y312" s="5" t="s">
        <v>2283</v>
      </c>
      <c r="Z312" s="5" t="s">
        <v>2286</v>
      </c>
    </row>
    <row r="313" spans="1:26" x14ac:dyDescent="0.35">
      <c r="A313" s="8">
        <v>41</v>
      </c>
      <c r="B313" s="12" t="s">
        <v>2287</v>
      </c>
      <c r="C313" s="5" t="s">
        <v>2288</v>
      </c>
      <c r="D313" s="8">
        <v>2023</v>
      </c>
      <c r="E313" s="5" t="s">
        <v>2289</v>
      </c>
      <c r="F313" s="5" t="s">
        <v>946</v>
      </c>
      <c r="G313" s="5" t="s">
        <v>2290</v>
      </c>
      <c r="H313" s="5" t="s">
        <v>2291</v>
      </c>
      <c r="I313" s="5">
        <v>779</v>
      </c>
      <c r="J313" s="6">
        <v>45469.38380787037</v>
      </c>
      <c r="K313" s="5"/>
      <c r="L313" s="5"/>
      <c r="M313" s="5"/>
      <c r="N313" s="5"/>
      <c r="O313" s="5"/>
      <c r="P313" s="5"/>
      <c r="Q313" s="5"/>
      <c r="R313" s="5"/>
      <c r="S313" s="5">
        <v>41</v>
      </c>
      <c r="T313" s="5">
        <v>41</v>
      </c>
      <c r="U313" s="5">
        <v>10</v>
      </c>
      <c r="V313" s="5">
        <v>4</v>
      </c>
      <c r="W313" s="5">
        <v>1</v>
      </c>
      <c r="X313" s="5" t="s">
        <v>2292</v>
      </c>
      <c r="Y313" s="5"/>
      <c r="Z313" s="5" t="s">
        <v>2293</v>
      </c>
    </row>
    <row r="314" spans="1:26" x14ac:dyDescent="0.35">
      <c r="A314" s="8">
        <v>56</v>
      </c>
      <c r="B314" s="12" t="s">
        <v>2294</v>
      </c>
      <c r="C314" s="5" t="s">
        <v>2295</v>
      </c>
      <c r="D314" s="8">
        <v>2022</v>
      </c>
      <c r="E314" s="5" t="s">
        <v>2296</v>
      </c>
      <c r="F314" s="5" t="s">
        <v>946</v>
      </c>
      <c r="G314" s="5" t="s">
        <v>2297</v>
      </c>
      <c r="H314" s="5" t="s">
        <v>2298</v>
      </c>
      <c r="I314" s="5">
        <v>782</v>
      </c>
      <c r="J314" s="6">
        <v>45469.38380787037</v>
      </c>
      <c r="K314" s="5"/>
      <c r="L314" s="5"/>
      <c r="M314" s="5"/>
      <c r="N314" s="5"/>
      <c r="O314" s="5"/>
      <c r="P314" s="5"/>
      <c r="Q314" s="5"/>
      <c r="R314" s="5"/>
      <c r="S314" s="5">
        <v>56</v>
      </c>
      <c r="T314" s="5">
        <v>28</v>
      </c>
      <c r="U314" s="5">
        <v>7</v>
      </c>
      <c r="V314" s="5">
        <v>8</v>
      </c>
      <c r="W314" s="5">
        <v>2</v>
      </c>
      <c r="X314" s="5" t="s">
        <v>2299</v>
      </c>
      <c r="Y314" s="5"/>
      <c r="Z314" s="5" t="s">
        <v>2300</v>
      </c>
    </row>
    <row r="315" spans="1:26" x14ac:dyDescent="0.35">
      <c r="A315" s="8">
        <v>102</v>
      </c>
      <c r="B315" s="12" t="s">
        <v>2301</v>
      </c>
      <c r="C315" s="5" t="s">
        <v>2302</v>
      </c>
      <c r="D315" s="8">
        <v>2021</v>
      </c>
      <c r="E315" s="5" t="s">
        <v>2303</v>
      </c>
      <c r="F315" s="5" t="s">
        <v>946</v>
      </c>
      <c r="G315" s="5" t="s">
        <v>2304</v>
      </c>
      <c r="H315" s="5" t="s">
        <v>2305</v>
      </c>
      <c r="I315" s="5">
        <v>790</v>
      </c>
      <c r="J315" s="6">
        <v>45469.38380787037</v>
      </c>
      <c r="K315" s="5"/>
      <c r="L315" s="5"/>
      <c r="M315" s="5"/>
      <c r="N315" s="5"/>
      <c r="O315" s="5"/>
      <c r="P315" s="5"/>
      <c r="Q315" s="5"/>
      <c r="R315" s="5"/>
      <c r="S315" s="5">
        <v>102</v>
      </c>
      <c r="T315" s="5">
        <v>34</v>
      </c>
      <c r="U315" s="5">
        <v>26</v>
      </c>
      <c r="V315" s="5">
        <v>4</v>
      </c>
      <c r="W315" s="5">
        <v>3</v>
      </c>
      <c r="X315" s="5" t="s">
        <v>2306</v>
      </c>
      <c r="Y315" s="5" t="s">
        <v>2307</v>
      </c>
      <c r="Z315" s="5" t="s">
        <v>2308</v>
      </c>
    </row>
    <row r="316" spans="1:26" x14ac:dyDescent="0.35">
      <c r="A316" s="8">
        <v>95</v>
      </c>
      <c r="B316" s="12" t="s">
        <v>2309</v>
      </c>
      <c r="C316" s="5" t="s">
        <v>2310</v>
      </c>
      <c r="D316" s="8">
        <v>2022</v>
      </c>
      <c r="E316" s="5" t="s">
        <v>1031</v>
      </c>
      <c r="F316" s="5" t="s">
        <v>946</v>
      </c>
      <c r="G316" s="5" t="s">
        <v>2311</v>
      </c>
      <c r="H316" s="5" t="s">
        <v>2312</v>
      </c>
      <c r="I316" s="5">
        <v>792</v>
      </c>
      <c r="J316" s="6">
        <v>45469.38380787037</v>
      </c>
      <c r="K316" s="5"/>
      <c r="L316" s="5"/>
      <c r="M316" s="5"/>
      <c r="N316" s="5"/>
      <c r="O316" s="5"/>
      <c r="P316" s="5"/>
      <c r="Q316" s="5"/>
      <c r="R316" s="5"/>
      <c r="S316" s="5">
        <v>95</v>
      </c>
      <c r="T316" s="5">
        <v>47.5</v>
      </c>
      <c r="U316" s="5">
        <v>19</v>
      </c>
      <c r="V316" s="5">
        <v>5</v>
      </c>
      <c r="W316" s="5">
        <v>2</v>
      </c>
      <c r="X316" s="5" t="s">
        <v>2313</v>
      </c>
      <c r="Y316" s="5"/>
      <c r="Z316" s="5" t="s">
        <v>2314</v>
      </c>
    </row>
    <row r="317" spans="1:26" x14ac:dyDescent="0.35">
      <c r="A317" s="8">
        <v>75</v>
      </c>
      <c r="B317" s="12" t="s">
        <v>2315</v>
      </c>
      <c r="C317" s="5" t="s">
        <v>2316</v>
      </c>
      <c r="D317" s="8">
        <v>2021</v>
      </c>
      <c r="E317" s="5" t="s">
        <v>1167</v>
      </c>
      <c r="F317" s="5" t="s">
        <v>946</v>
      </c>
      <c r="G317" s="5" t="s">
        <v>2317</v>
      </c>
      <c r="H317" s="5" t="s">
        <v>2318</v>
      </c>
      <c r="I317" s="5">
        <v>801</v>
      </c>
      <c r="J317" s="6">
        <v>45469.38380787037</v>
      </c>
      <c r="K317" s="5" t="s">
        <v>609</v>
      </c>
      <c r="L317" s="5"/>
      <c r="M317" s="5"/>
      <c r="N317" s="5"/>
      <c r="O317" s="5"/>
      <c r="P317" s="5"/>
      <c r="Q317" s="5"/>
      <c r="R317" s="5"/>
      <c r="S317" s="5">
        <v>75</v>
      </c>
      <c r="T317" s="5">
        <v>25</v>
      </c>
      <c r="U317" s="5">
        <v>15</v>
      </c>
      <c r="V317" s="5">
        <v>5</v>
      </c>
      <c r="W317" s="5">
        <v>3</v>
      </c>
      <c r="X317" s="5" t="s">
        <v>2319</v>
      </c>
      <c r="Y317" s="5" t="s">
        <v>2317</v>
      </c>
      <c r="Z317" s="5" t="s">
        <v>2320</v>
      </c>
    </row>
    <row r="318" spans="1:26" x14ac:dyDescent="0.35">
      <c r="A318" s="8">
        <v>135</v>
      </c>
      <c r="B318" s="12" t="s">
        <v>2321</v>
      </c>
      <c r="C318" s="5" t="s">
        <v>2322</v>
      </c>
      <c r="D318" s="8">
        <v>2022</v>
      </c>
      <c r="E318" s="5" t="s">
        <v>1239</v>
      </c>
      <c r="F318" s="5" t="s">
        <v>946</v>
      </c>
      <c r="G318" s="5" t="s">
        <v>2323</v>
      </c>
      <c r="H318" s="5" t="s">
        <v>2324</v>
      </c>
      <c r="I318" s="5">
        <v>804</v>
      </c>
      <c r="J318" s="6">
        <v>45469.38380787037</v>
      </c>
      <c r="K318" s="5" t="s">
        <v>609</v>
      </c>
      <c r="L318" s="5"/>
      <c r="M318" s="5"/>
      <c r="N318" s="5"/>
      <c r="O318" s="5"/>
      <c r="P318" s="5"/>
      <c r="Q318" s="5"/>
      <c r="R318" s="5"/>
      <c r="S318" s="5">
        <v>135</v>
      </c>
      <c r="T318" s="5">
        <v>67.5</v>
      </c>
      <c r="U318" s="5">
        <v>23</v>
      </c>
      <c r="V318" s="5">
        <v>6</v>
      </c>
      <c r="W318" s="5">
        <v>2</v>
      </c>
      <c r="X318" s="5" t="s">
        <v>2325</v>
      </c>
      <c r="Y318" s="5" t="s">
        <v>2323</v>
      </c>
      <c r="Z318" s="5" t="s">
        <v>2326</v>
      </c>
    </row>
    <row r="319" spans="1:26" x14ac:dyDescent="0.35">
      <c r="A319" s="8">
        <v>78</v>
      </c>
      <c r="B319" s="12" t="s">
        <v>2327</v>
      </c>
      <c r="C319" s="5" t="s">
        <v>2328</v>
      </c>
      <c r="D319" s="8">
        <v>2022</v>
      </c>
      <c r="E319" s="5" t="s">
        <v>1167</v>
      </c>
      <c r="F319" s="5" t="s">
        <v>946</v>
      </c>
      <c r="G319" s="5" t="s">
        <v>2329</v>
      </c>
      <c r="H319" s="5" t="s">
        <v>2330</v>
      </c>
      <c r="I319" s="5">
        <v>810</v>
      </c>
      <c r="J319" s="6">
        <v>45469.38380787037</v>
      </c>
      <c r="K319" s="5" t="s">
        <v>609</v>
      </c>
      <c r="L319" s="5"/>
      <c r="M319" s="5"/>
      <c r="N319" s="5"/>
      <c r="O319" s="5"/>
      <c r="P319" s="5"/>
      <c r="Q319" s="5"/>
      <c r="R319" s="5"/>
      <c r="S319" s="5">
        <v>78</v>
      </c>
      <c r="T319" s="5">
        <v>39</v>
      </c>
      <c r="U319" s="5">
        <v>11</v>
      </c>
      <c r="V319" s="5">
        <v>7</v>
      </c>
      <c r="W319" s="5">
        <v>2</v>
      </c>
      <c r="X319" s="5" t="s">
        <v>2331</v>
      </c>
      <c r="Y319" s="5" t="s">
        <v>2329</v>
      </c>
      <c r="Z319" s="5" t="s">
        <v>2332</v>
      </c>
    </row>
    <row r="320" spans="1:26" x14ac:dyDescent="0.35">
      <c r="A320" s="8">
        <v>95</v>
      </c>
      <c r="B320" s="12" t="s">
        <v>2333</v>
      </c>
      <c r="C320" s="5" t="s">
        <v>2334</v>
      </c>
      <c r="D320" s="8">
        <v>2021</v>
      </c>
      <c r="E320" s="5" t="s">
        <v>1330</v>
      </c>
      <c r="F320" s="5" t="s">
        <v>946</v>
      </c>
      <c r="G320" s="5" t="s">
        <v>2335</v>
      </c>
      <c r="H320" s="5" t="s">
        <v>2336</v>
      </c>
      <c r="I320" s="5">
        <v>819</v>
      </c>
      <c r="J320" s="6">
        <v>45469.38380787037</v>
      </c>
      <c r="K320" s="5"/>
      <c r="L320" s="5"/>
      <c r="M320" s="5"/>
      <c r="N320" s="5"/>
      <c r="O320" s="5"/>
      <c r="P320" s="5"/>
      <c r="Q320" s="5"/>
      <c r="R320" s="5"/>
      <c r="S320" s="5">
        <v>95</v>
      </c>
      <c r="T320" s="5">
        <v>31.67</v>
      </c>
      <c r="U320" s="5">
        <v>24</v>
      </c>
      <c r="V320" s="5">
        <v>4</v>
      </c>
      <c r="W320" s="5">
        <v>3</v>
      </c>
      <c r="X320" s="5" t="s">
        <v>2337</v>
      </c>
      <c r="Y320" s="5"/>
      <c r="Z320" s="5" t="s">
        <v>2338</v>
      </c>
    </row>
    <row r="321" spans="1:26" x14ac:dyDescent="0.35">
      <c r="A321" s="8">
        <v>163</v>
      </c>
      <c r="B321" s="12" t="s">
        <v>2339</v>
      </c>
      <c r="C321" s="5" t="s">
        <v>2340</v>
      </c>
      <c r="D321" s="8">
        <v>2022</v>
      </c>
      <c r="E321" s="5" t="s">
        <v>996</v>
      </c>
      <c r="F321" s="5" t="s">
        <v>946</v>
      </c>
      <c r="G321" s="5" t="s">
        <v>2341</v>
      </c>
      <c r="H321" s="5" t="s">
        <v>2342</v>
      </c>
      <c r="I321" s="5">
        <v>820</v>
      </c>
      <c r="J321" s="6">
        <v>45469.38380787037</v>
      </c>
      <c r="K321" s="5"/>
      <c r="L321" s="5"/>
      <c r="M321" s="5"/>
      <c r="N321" s="5"/>
      <c r="O321" s="5"/>
      <c r="P321" s="5"/>
      <c r="Q321" s="5"/>
      <c r="R321" s="5"/>
      <c r="S321" s="5">
        <v>163</v>
      </c>
      <c r="T321" s="5">
        <v>81.5</v>
      </c>
      <c r="U321" s="5">
        <v>33</v>
      </c>
      <c r="V321" s="5">
        <v>5</v>
      </c>
      <c r="W321" s="5">
        <v>2</v>
      </c>
      <c r="X321" s="5" t="s">
        <v>2343</v>
      </c>
      <c r="Y321" s="5"/>
      <c r="Z321" s="5" t="s">
        <v>2344</v>
      </c>
    </row>
    <row r="322" spans="1:26" x14ac:dyDescent="0.35">
      <c r="A322" s="8">
        <v>90</v>
      </c>
      <c r="B322" s="12" t="s">
        <v>2345</v>
      </c>
      <c r="C322" s="5" t="s">
        <v>2346</v>
      </c>
      <c r="D322" s="8">
        <v>2021</v>
      </c>
      <c r="E322" s="5" t="s">
        <v>2347</v>
      </c>
      <c r="F322" s="5" t="s">
        <v>946</v>
      </c>
      <c r="G322" s="5" t="s">
        <v>2348</v>
      </c>
      <c r="H322" s="5" t="s">
        <v>2349</v>
      </c>
      <c r="I322" s="5">
        <v>821</v>
      </c>
      <c r="J322" s="6">
        <v>45469.38380787037</v>
      </c>
      <c r="K322" s="5"/>
      <c r="L322" s="5"/>
      <c r="M322" s="5"/>
      <c r="N322" s="5"/>
      <c r="O322" s="5"/>
      <c r="P322" s="5"/>
      <c r="Q322" s="5"/>
      <c r="R322" s="5"/>
      <c r="S322" s="5">
        <v>90</v>
      </c>
      <c r="T322" s="5">
        <v>30</v>
      </c>
      <c r="U322" s="5">
        <v>45</v>
      </c>
      <c r="V322" s="5">
        <v>2</v>
      </c>
      <c r="W322" s="5">
        <v>3</v>
      </c>
      <c r="X322" s="5" t="s">
        <v>2350</v>
      </c>
      <c r="Y322" s="5"/>
      <c r="Z322" s="5" t="s">
        <v>2351</v>
      </c>
    </row>
    <row r="323" spans="1:26" x14ac:dyDescent="0.35">
      <c r="A323" s="8">
        <v>52</v>
      </c>
      <c r="B323" s="12" t="s">
        <v>2352</v>
      </c>
      <c r="C323" s="5" t="s">
        <v>2353</v>
      </c>
      <c r="D323" s="8">
        <v>2021</v>
      </c>
      <c r="E323" s="5" t="s">
        <v>2354</v>
      </c>
      <c r="F323" s="5" t="s">
        <v>946</v>
      </c>
      <c r="G323" s="5" t="s">
        <v>2355</v>
      </c>
      <c r="H323" s="5" t="s">
        <v>2356</v>
      </c>
      <c r="I323" s="5">
        <v>828</v>
      </c>
      <c r="J323" s="6">
        <v>45469.38380787037</v>
      </c>
      <c r="K323" s="5" t="s">
        <v>609</v>
      </c>
      <c r="L323" s="5"/>
      <c r="M323" s="5"/>
      <c r="N323" s="5"/>
      <c r="O323" s="5"/>
      <c r="P323" s="5"/>
      <c r="Q323" s="5"/>
      <c r="R323" s="5"/>
      <c r="S323" s="5">
        <v>52</v>
      </c>
      <c r="T323" s="5">
        <v>17.329999999999998</v>
      </c>
      <c r="U323" s="5">
        <v>7</v>
      </c>
      <c r="V323" s="5">
        <v>7</v>
      </c>
      <c r="W323" s="5">
        <v>3</v>
      </c>
      <c r="X323" s="5" t="s">
        <v>2357</v>
      </c>
      <c r="Y323" s="5" t="s">
        <v>2355</v>
      </c>
      <c r="Z323" s="5" t="s">
        <v>2358</v>
      </c>
    </row>
    <row r="324" spans="1:26" x14ac:dyDescent="0.35">
      <c r="A324" s="8">
        <v>84</v>
      </c>
      <c r="B324" s="12" t="s">
        <v>2359</v>
      </c>
      <c r="C324" s="5" t="s">
        <v>2360</v>
      </c>
      <c r="D324" s="8">
        <v>2021</v>
      </c>
      <c r="E324" s="5" t="s">
        <v>1888</v>
      </c>
      <c r="F324" s="5" t="s">
        <v>946</v>
      </c>
      <c r="G324" s="5" t="s">
        <v>2361</v>
      </c>
      <c r="H324" s="5" t="s">
        <v>2362</v>
      </c>
      <c r="I324" s="5">
        <v>830</v>
      </c>
      <c r="J324" s="6">
        <v>45469.38380787037</v>
      </c>
      <c r="K324" s="5" t="s">
        <v>609</v>
      </c>
      <c r="L324" s="5"/>
      <c r="M324" s="5"/>
      <c r="N324" s="5"/>
      <c r="O324" s="5"/>
      <c r="P324" s="5"/>
      <c r="Q324" s="5"/>
      <c r="R324" s="5"/>
      <c r="S324" s="5">
        <v>84</v>
      </c>
      <c r="T324" s="5">
        <v>28</v>
      </c>
      <c r="U324" s="5">
        <v>84</v>
      </c>
      <c r="V324" s="5">
        <v>1</v>
      </c>
      <c r="W324" s="5">
        <v>3</v>
      </c>
      <c r="X324" s="5" t="s">
        <v>2363</v>
      </c>
      <c r="Y324" s="5" t="s">
        <v>2361</v>
      </c>
      <c r="Z324" s="5" t="s">
        <v>2364</v>
      </c>
    </row>
    <row r="325" spans="1:26" x14ac:dyDescent="0.35">
      <c r="A325" s="8">
        <v>94</v>
      </c>
      <c r="B325" s="12" t="s">
        <v>2365</v>
      </c>
      <c r="C325" s="5" t="s">
        <v>2366</v>
      </c>
      <c r="D325" s="8">
        <v>2022</v>
      </c>
      <c r="E325" s="5" t="s">
        <v>82</v>
      </c>
      <c r="F325" s="5" t="s">
        <v>946</v>
      </c>
      <c r="G325" s="5" t="s">
        <v>2367</v>
      </c>
      <c r="H325" s="5" t="s">
        <v>2368</v>
      </c>
      <c r="I325" s="5">
        <v>831</v>
      </c>
      <c r="J325" s="6">
        <v>45469.38380787037</v>
      </c>
      <c r="K325" s="5" t="s">
        <v>609</v>
      </c>
      <c r="L325" s="5"/>
      <c r="M325" s="5"/>
      <c r="N325" s="5"/>
      <c r="O325" s="5"/>
      <c r="P325" s="5"/>
      <c r="Q325" s="5"/>
      <c r="R325" s="5"/>
      <c r="S325" s="5">
        <v>94</v>
      </c>
      <c r="T325" s="5">
        <v>47</v>
      </c>
      <c r="U325" s="5">
        <v>19</v>
      </c>
      <c r="V325" s="5">
        <v>5</v>
      </c>
      <c r="W325" s="5">
        <v>2</v>
      </c>
      <c r="X325" s="5" t="s">
        <v>2369</v>
      </c>
      <c r="Y325" s="5" t="s">
        <v>2367</v>
      </c>
      <c r="Z325" s="5" t="s">
        <v>2370</v>
      </c>
    </row>
    <row r="326" spans="1:26" x14ac:dyDescent="0.35">
      <c r="A326" s="8">
        <v>77</v>
      </c>
      <c r="B326" s="12" t="s">
        <v>2371</v>
      </c>
      <c r="C326" s="5" t="s">
        <v>2372</v>
      </c>
      <c r="D326" s="8">
        <v>2021</v>
      </c>
      <c r="E326" s="5" t="s">
        <v>967</v>
      </c>
      <c r="F326" s="5" t="s">
        <v>946</v>
      </c>
      <c r="G326" s="5" t="s">
        <v>2373</v>
      </c>
      <c r="H326" s="5" t="s">
        <v>2374</v>
      </c>
      <c r="I326" s="5">
        <v>832</v>
      </c>
      <c r="J326" s="6">
        <v>45469.38380787037</v>
      </c>
      <c r="K326" s="5" t="s">
        <v>609</v>
      </c>
      <c r="L326" s="5"/>
      <c r="M326" s="5"/>
      <c r="N326" s="5"/>
      <c r="O326" s="5"/>
      <c r="P326" s="5"/>
      <c r="Q326" s="5"/>
      <c r="R326" s="5"/>
      <c r="S326" s="5">
        <v>77</v>
      </c>
      <c r="T326" s="5">
        <v>25.67</v>
      </c>
      <c r="U326" s="5">
        <v>26</v>
      </c>
      <c r="V326" s="5">
        <v>3</v>
      </c>
      <c r="W326" s="5">
        <v>3</v>
      </c>
      <c r="X326" s="5" t="s">
        <v>2375</v>
      </c>
      <c r="Y326" s="5" t="s">
        <v>2373</v>
      </c>
      <c r="Z326" s="5" t="s">
        <v>2376</v>
      </c>
    </row>
    <row r="327" spans="1:26" x14ac:dyDescent="0.35">
      <c r="A327" s="8">
        <v>86</v>
      </c>
      <c r="B327" s="12" t="s">
        <v>2377</v>
      </c>
      <c r="C327" s="5" t="s">
        <v>2378</v>
      </c>
      <c r="D327" s="8">
        <v>2022</v>
      </c>
      <c r="E327" s="5" t="s">
        <v>2379</v>
      </c>
      <c r="F327" s="5" t="s">
        <v>946</v>
      </c>
      <c r="G327" s="5" t="s">
        <v>2380</v>
      </c>
      <c r="H327" s="5" t="s">
        <v>2381</v>
      </c>
      <c r="I327" s="5">
        <v>835</v>
      </c>
      <c r="J327" s="6">
        <v>45469.38380787037</v>
      </c>
      <c r="K327" s="5" t="s">
        <v>609</v>
      </c>
      <c r="L327" s="5"/>
      <c r="M327" s="5"/>
      <c r="N327" s="5"/>
      <c r="O327" s="5"/>
      <c r="P327" s="5"/>
      <c r="Q327" s="5"/>
      <c r="R327" s="5"/>
      <c r="S327" s="5">
        <v>86</v>
      </c>
      <c r="T327" s="5">
        <v>43</v>
      </c>
      <c r="U327" s="5">
        <v>22</v>
      </c>
      <c r="V327" s="5">
        <v>4</v>
      </c>
      <c r="W327" s="5">
        <v>2</v>
      </c>
      <c r="X327" s="5" t="s">
        <v>2382</v>
      </c>
      <c r="Y327" s="5" t="s">
        <v>2380</v>
      </c>
      <c r="Z327" s="5" t="s">
        <v>2383</v>
      </c>
    </row>
    <row r="328" spans="1:26" x14ac:dyDescent="0.35">
      <c r="A328" s="8">
        <v>73</v>
      </c>
      <c r="B328" s="12" t="s">
        <v>2384</v>
      </c>
      <c r="C328" s="5" t="s">
        <v>2385</v>
      </c>
      <c r="D328" s="8">
        <v>2022</v>
      </c>
      <c r="E328" s="5" t="s">
        <v>1374</v>
      </c>
      <c r="F328" s="5" t="s">
        <v>946</v>
      </c>
      <c r="G328" s="5" t="s">
        <v>2386</v>
      </c>
      <c r="H328" s="5" t="s">
        <v>2387</v>
      </c>
      <c r="I328" s="5">
        <v>837</v>
      </c>
      <c r="J328" s="6">
        <v>45469.38380787037</v>
      </c>
      <c r="K328" s="5" t="s">
        <v>609</v>
      </c>
      <c r="L328" s="5"/>
      <c r="M328" s="5"/>
      <c r="N328" s="5"/>
      <c r="O328" s="5"/>
      <c r="P328" s="5"/>
      <c r="Q328" s="5"/>
      <c r="R328" s="5"/>
      <c r="S328" s="5">
        <v>73</v>
      </c>
      <c r="T328" s="5">
        <v>36.5</v>
      </c>
      <c r="U328" s="5">
        <v>18</v>
      </c>
      <c r="V328" s="5">
        <v>4</v>
      </c>
      <c r="W328" s="5">
        <v>2</v>
      </c>
      <c r="X328" s="5" t="s">
        <v>2388</v>
      </c>
      <c r="Y328" s="5" t="s">
        <v>2386</v>
      </c>
      <c r="Z328" s="5" t="s">
        <v>2389</v>
      </c>
    </row>
    <row r="329" spans="1:26" x14ac:dyDescent="0.35">
      <c r="A329" s="8">
        <v>175</v>
      </c>
      <c r="B329" s="12" t="s">
        <v>2390</v>
      </c>
      <c r="C329" s="5" t="s">
        <v>2391</v>
      </c>
      <c r="D329" s="8">
        <v>2021</v>
      </c>
      <c r="E329" s="5" t="s">
        <v>1888</v>
      </c>
      <c r="F329" s="5" t="s">
        <v>946</v>
      </c>
      <c r="G329" s="5" t="s">
        <v>2392</v>
      </c>
      <c r="H329" s="5" t="s">
        <v>2393</v>
      </c>
      <c r="I329" s="5">
        <v>839</v>
      </c>
      <c r="J329" s="6">
        <v>45469.38380787037</v>
      </c>
      <c r="K329" s="5" t="s">
        <v>609</v>
      </c>
      <c r="L329" s="5"/>
      <c r="M329" s="5"/>
      <c r="N329" s="5"/>
      <c r="O329" s="5"/>
      <c r="P329" s="5"/>
      <c r="Q329" s="5"/>
      <c r="R329" s="5"/>
      <c r="S329" s="5">
        <v>175</v>
      </c>
      <c r="T329" s="5">
        <v>58.33</v>
      </c>
      <c r="U329" s="5">
        <v>44</v>
      </c>
      <c r="V329" s="5">
        <v>4</v>
      </c>
      <c r="W329" s="5">
        <v>3</v>
      </c>
      <c r="X329" s="5" t="s">
        <v>2394</v>
      </c>
      <c r="Y329" s="5" t="s">
        <v>2392</v>
      </c>
      <c r="Z329" s="5" t="s">
        <v>2395</v>
      </c>
    </row>
    <row r="330" spans="1:26" x14ac:dyDescent="0.35">
      <c r="A330" s="8">
        <v>70</v>
      </c>
      <c r="B330" s="12" t="s">
        <v>2396</v>
      </c>
      <c r="C330" s="5" t="s">
        <v>2397</v>
      </c>
      <c r="D330" s="8">
        <v>2022</v>
      </c>
      <c r="E330" s="5" t="s">
        <v>2398</v>
      </c>
      <c r="F330" s="5" t="s">
        <v>946</v>
      </c>
      <c r="G330" s="5" t="s">
        <v>2399</v>
      </c>
      <c r="H330" s="5" t="s">
        <v>2400</v>
      </c>
      <c r="I330" s="5">
        <v>841</v>
      </c>
      <c r="J330" s="6">
        <v>45469.38380787037</v>
      </c>
      <c r="K330" s="5" t="s">
        <v>609</v>
      </c>
      <c r="L330" s="5"/>
      <c r="M330" s="5"/>
      <c r="N330" s="5"/>
      <c r="O330" s="5"/>
      <c r="P330" s="5"/>
      <c r="Q330" s="5"/>
      <c r="R330" s="5"/>
      <c r="S330" s="5">
        <v>70</v>
      </c>
      <c r="T330" s="5">
        <v>35</v>
      </c>
      <c r="U330" s="5">
        <v>18</v>
      </c>
      <c r="V330" s="5">
        <v>4</v>
      </c>
      <c r="W330" s="5">
        <v>2</v>
      </c>
      <c r="X330" s="5" t="s">
        <v>2401</v>
      </c>
      <c r="Y330" s="5" t="s">
        <v>2399</v>
      </c>
      <c r="Z330" s="5" t="s">
        <v>2402</v>
      </c>
    </row>
    <row r="331" spans="1:26" x14ac:dyDescent="0.35">
      <c r="A331" s="8">
        <v>139</v>
      </c>
      <c r="B331" s="12" t="s">
        <v>2403</v>
      </c>
      <c r="C331" s="5" t="s">
        <v>2404</v>
      </c>
      <c r="D331" s="8">
        <v>2024</v>
      </c>
      <c r="E331" s="5" t="s">
        <v>2405</v>
      </c>
      <c r="F331" s="5" t="s">
        <v>946</v>
      </c>
      <c r="G331" s="5" t="s">
        <v>2406</v>
      </c>
      <c r="H331" s="5" t="s">
        <v>2407</v>
      </c>
      <c r="I331" s="5">
        <v>851</v>
      </c>
      <c r="J331" s="6">
        <v>45469.38380787037</v>
      </c>
      <c r="K331" s="5"/>
      <c r="L331" s="5"/>
      <c r="M331" s="5"/>
      <c r="N331" s="5"/>
      <c r="O331" s="5"/>
      <c r="P331" s="5"/>
      <c r="Q331" s="5"/>
      <c r="R331" s="5"/>
      <c r="S331" s="5">
        <v>139</v>
      </c>
      <c r="T331" s="5">
        <v>139</v>
      </c>
      <c r="U331" s="5">
        <v>35</v>
      </c>
      <c r="V331" s="5">
        <v>4</v>
      </c>
      <c r="W331" s="5">
        <v>1</v>
      </c>
      <c r="X331" s="5" t="s">
        <v>2408</v>
      </c>
      <c r="Y331" s="5" t="s">
        <v>2409</v>
      </c>
      <c r="Z331" s="5" t="s">
        <v>2410</v>
      </c>
    </row>
    <row r="332" spans="1:26" x14ac:dyDescent="0.35">
      <c r="A332" s="8">
        <v>101</v>
      </c>
      <c r="B332" s="12" t="s">
        <v>2411</v>
      </c>
      <c r="C332" s="5" t="s">
        <v>2412</v>
      </c>
      <c r="D332" s="8">
        <v>2023</v>
      </c>
      <c r="E332" s="5" t="s">
        <v>2413</v>
      </c>
      <c r="F332" s="5" t="s">
        <v>946</v>
      </c>
      <c r="G332" s="5" t="s">
        <v>2414</v>
      </c>
      <c r="H332" s="5" t="s">
        <v>2415</v>
      </c>
      <c r="I332" s="5">
        <v>853</v>
      </c>
      <c r="J332" s="6">
        <v>45469.38380787037</v>
      </c>
      <c r="K332" s="5"/>
      <c r="L332" s="5"/>
      <c r="M332" s="5"/>
      <c r="N332" s="5"/>
      <c r="O332" s="5"/>
      <c r="P332" s="5"/>
      <c r="Q332" s="5"/>
      <c r="R332" s="5"/>
      <c r="S332" s="5">
        <v>101</v>
      </c>
      <c r="T332" s="5">
        <v>101</v>
      </c>
      <c r="U332" s="5">
        <v>51</v>
      </c>
      <c r="V332" s="5">
        <v>2</v>
      </c>
      <c r="W332" s="5">
        <v>1</v>
      </c>
      <c r="X332" s="5" t="s">
        <v>2416</v>
      </c>
      <c r="Y332" s="5"/>
      <c r="Z332" s="5" t="s">
        <v>2417</v>
      </c>
    </row>
    <row r="333" spans="1:26" x14ac:dyDescent="0.35">
      <c r="A333" s="8">
        <v>78</v>
      </c>
      <c r="B333" s="12" t="s">
        <v>2418</v>
      </c>
      <c r="C333" s="5" t="s">
        <v>2419</v>
      </c>
      <c r="D333" s="8">
        <v>2022</v>
      </c>
      <c r="E333" s="5" t="s">
        <v>2420</v>
      </c>
      <c r="F333" s="5" t="s">
        <v>946</v>
      </c>
      <c r="G333" s="5" t="s">
        <v>2421</v>
      </c>
      <c r="H333" s="5" t="s">
        <v>2422</v>
      </c>
      <c r="I333" s="5">
        <v>857</v>
      </c>
      <c r="J333" s="6">
        <v>45469.38380787037</v>
      </c>
      <c r="K333" s="5"/>
      <c r="L333" s="5"/>
      <c r="M333" s="5"/>
      <c r="N333" s="5"/>
      <c r="O333" s="5"/>
      <c r="P333" s="5"/>
      <c r="Q333" s="5"/>
      <c r="R333" s="5"/>
      <c r="S333" s="5">
        <v>78</v>
      </c>
      <c r="T333" s="5">
        <v>39</v>
      </c>
      <c r="U333" s="5">
        <v>16</v>
      </c>
      <c r="V333" s="5">
        <v>5</v>
      </c>
      <c r="W333" s="5">
        <v>2</v>
      </c>
      <c r="X333" s="5" t="s">
        <v>2423</v>
      </c>
      <c r="Y333" s="5"/>
      <c r="Z333" s="5" t="s">
        <v>2424</v>
      </c>
    </row>
    <row r="334" spans="1:26" x14ac:dyDescent="0.35">
      <c r="A334" s="8">
        <v>33</v>
      </c>
      <c r="B334" s="12" t="s">
        <v>2425</v>
      </c>
      <c r="C334" s="5" t="s">
        <v>2426</v>
      </c>
      <c r="D334" s="8">
        <v>2023</v>
      </c>
      <c r="E334" s="5" t="s">
        <v>2427</v>
      </c>
      <c r="F334" s="5" t="s">
        <v>946</v>
      </c>
      <c r="G334" s="5" t="s">
        <v>2428</v>
      </c>
      <c r="H334" s="5" t="s">
        <v>2429</v>
      </c>
      <c r="I334" s="5">
        <v>860</v>
      </c>
      <c r="J334" s="6">
        <v>45469.38380787037</v>
      </c>
      <c r="K334" s="5"/>
      <c r="L334" s="5"/>
      <c r="M334" s="5"/>
      <c r="N334" s="5"/>
      <c r="O334" s="5"/>
      <c r="P334" s="5"/>
      <c r="Q334" s="5"/>
      <c r="R334" s="5"/>
      <c r="S334" s="5">
        <v>33</v>
      </c>
      <c r="T334" s="5">
        <v>33</v>
      </c>
      <c r="U334" s="5">
        <v>11</v>
      </c>
      <c r="V334" s="5">
        <v>3</v>
      </c>
      <c r="W334" s="5">
        <v>1</v>
      </c>
      <c r="X334" s="5" t="s">
        <v>2430</v>
      </c>
      <c r="Y334" s="5" t="s">
        <v>2431</v>
      </c>
      <c r="Z334" s="5" t="s">
        <v>2432</v>
      </c>
    </row>
    <row r="335" spans="1:26" x14ac:dyDescent="0.35">
      <c r="A335" s="8">
        <v>105</v>
      </c>
      <c r="B335" s="12" t="s">
        <v>2433</v>
      </c>
      <c r="C335" s="5" t="s">
        <v>2434</v>
      </c>
      <c r="D335" s="8">
        <v>2022</v>
      </c>
      <c r="E335" s="5" t="s">
        <v>2435</v>
      </c>
      <c r="F335" s="5" t="s">
        <v>946</v>
      </c>
      <c r="G335" s="5" t="s">
        <v>2436</v>
      </c>
      <c r="H335" s="5" t="s">
        <v>2437</v>
      </c>
      <c r="I335" s="5">
        <v>861</v>
      </c>
      <c r="J335" s="6">
        <v>45469.38380787037</v>
      </c>
      <c r="K335" s="5"/>
      <c r="L335" s="5"/>
      <c r="M335" s="5"/>
      <c r="N335" s="5"/>
      <c r="O335" s="5"/>
      <c r="P335" s="5"/>
      <c r="Q335" s="5"/>
      <c r="R335" s="5"/>
      <c r="S335" s="5">
        <v>105</v>
      </c>
      <c r="T335" s="5">
        <v>52.5</v>
      </c>
      <c r="U335" s="5">
        <v>26</v>
      </c>
      <c r="V335" s="5">
        <v>4</v>
      </c>
      <c r="W335" s="5">
        <v>2</v>
      </c>
      <c r="X335" s="5" t="s">
        <v>2438</v>
      </c>
      <c r="Y335" s="5" t="s">
        <v>2439</v>
      </c>
      <c r="Z335" s="5" t="s">
        <v>2440</v>
      </c>
    </row>
    <row r="336" spans="1:26" x14ac:dyDescent="0.35">
      <c r="A336" s="8">
        <v>96</v>
      </c>
      <c r="B336" s="12" t="s">
        <v>2441</v>
      </c>
      <c r="C336" s="5" t="s">
        <v>2442</v>
      </c>
      <c r="D336" s="8">
        <v>2023</v>
      </c>
      <c r="E336" s="5" t="s">
        <v>996</v>
      </c>
      <c r="F336" s="5" t="s">
        <v>946</v>
      </c>
      <c r="G336" s="5" t="s">
        <v>2443</v>
      </c>
      <c r="H336" s="5" t="s">
        <v>2444</v>
      </c>
      <c r="I336" s="5">
        <v>865</v>
      </c>
      <c r="J336" s="6">
        <v>45469.38380787037</v>
      </c>
      <c r="K336" s="5"/>
      <c r="L336" s="5"/>
      <c r="M336" s="5"/>
      <c r="N336" s="5"/>
      <c r="O336" s="5"/>
      <c r="P336" s="5"/>
      <c r="Q336" s="5"/>
      <c r="R336" s="5"/>
      <c r="S336" s="5">
        <v>96</v>
      </c>
      <c r="T336" s="5">
        <v>96</v>
      </c>
      <c r="U336" s="5">
        <v>24</v>
      </c>
      <c r="V336" s="5">
        <v>4</v>
      </c>
      <c r="W336" s="5">
        <v>1</v>
      </c>
      <c r="X336" s="5" t="s">
        <v>2445</v>
      </c>
      <c r="Y336" s="5" t="s">
        <v>2446</v>
      </c>
      <c r="Z336" s="5" t="s">
        <v>2447</v>
      </c>
    </row>
    <row r="337" spans="1:26" x14ac:dyDescent="0.35">
      <c r="A337" s="8">
        <v>50</v>
      </c>
      <c r="B337" s="12" t="s">
        <v>2448</v>
      </c>
      <c r="C337" s="5" t="s">
        <v>2449</v>
      </c>
      <c r="D337" s="8">
        <v>2022</v>
      </c>
      <c r="E337" s="5" t="s">
        <v>1888</v>
      </c>
      <c r="F337" s="5" t="s">
        <v>946</v>
      </c>
      <c r="G337" s="5" t="s">
        <v>2450</v>
      </c>
      <c r="H337" s="5" t="s">
        <v>2451</v>
      </c>
      <c r="I337" s="5">
        <v>866</v>
      </c>
      <c r="J337" s="6">
        <v>45469.38380787037</v>
      </c>
      <c r="K337" s="5"/>
      <c r="L337" s="5"/>
      <c r="M337" s="5"/>
      <c r="N337" s="5"/>
      <c r="O337" s="5"/>
      <c r="P337" s="5"/>
      <c r="Q337" s="5"/>
      <c r="R337" s="5"/>
      <c r="S337" s="5">
        <v>50</v>
      </c>
      <c r="T337" s="5">
        <v>25</v>
      </c>
      <c r="U337" s="5">
        <v>10</v>
      </c>
      <c r="V337" s="5">
        <v>5</v>
      </c>
      <c r="W337" s="5">
        <v>2</v>
      </c>
      <c r="X337" s="5" t="s">
        <v>2452</v>
      </c>
      <c r="Y337" s="5" t="s">
        <v>2453</v>
      </c>
      <c r="Z337" s="5" t="s">
        <v>2454</v>
      </c>
    </row>
    <row r="338" spans="1:26" x14ac:dyDescent="0.35">
      <c r="A338" s="8">
        <v>358</v>
      </c>
      <c r="B338" s="12" t="s">
        <v>2455</v>
      </c>
      <c r="C338" s="5" t="s">
        <v>2456</v>
      </c>
      <c r="D338" s="8">
        <v>2021</v>
      </c>
      <c r="E338" s="5" t="s">
        <v>1031</v>
      </c>
      <c r="F338" s="5" t="s">
        <v>946</v>
      </c>
      <c r="G338" s="5" t="s">
        <v>2457</v>
      </c>
      <c r="H338" s="5" t="s">
        <v>2458</v>
      </c>
      <c r="I338" s="5">
        <v>867</v>
      </c>
      <c r="J338" s="6">
        <v>45469.38380787037</v>
      </c>
      <c r="K338" s="5"/>
      <c r="L338" s="5"/>
      <c r="M338" s="5"/>
      <c r="N338" s="5"/>
      <c r="O338" s="5"/>
      <c r="P338" s="5"/>
      <c r="Q338" s="5"/>
      <c r="R338" s="5"/>
      <c r="S338" s="5">
        <v>358</v>
      </c>
      <c r="T338" s="5">
        <v>119.33</v>
      </c>
      <c r="U338" s="5">
        <v>119</v>
      </c>
      <c r="V338" s="5">
        <v>3</v>
      </c>
      <c r="W338" s="5">
        <v>3</v>
      </c>
      <c r="X338" s="5" t="s">
        <v>2459</v>
      </c>
      <c r="Y338" s="5"/>
      <c r="Z338" s="5" t="s">
        <v>2460</v>
      </c>
    </row>
    <row r="339" spans="1:26" x14ac:dyDescent="0.35">
      <c r="A339" s="8">
        <v>422</v>
      </c>
      <c r="B339" s="12" t="s">
        <v>2461</v>
      </c>
      <c r="C339" s="5" t="s">
        <v>2462</v>
      </c>
      <c r="D339" s="8">
        <v>2021</v>
      </c>
      <c r="E339" s="5" t="s">
        <v>1273</v>
      </c>
      <c r="F339" s="5" t="s">
        <v>946</v>
      </c>
      <c r="G339" s="5" t="s">
        <v>2463</v>
      </c>
      <c r="H339" s="5" t="s">
        <v>2464</v>
      </c>
      <c r="I339" s="5">
        <v>870</v>
      </c>
      <c r="J339" s="6">
        <v>45469.38380787037</v>
      </c>
      <c r="K339" s="5"/>
      <c r="L339" s="5"/>
      <c r="M339" s="5"/>
      <c r="N339" s="5"/>
      <c r="O339" s="5"/>
      <c r="P339" s="5"/>
      <c r="Q339" s="5"/>
      <c r="R339" s="5"/>
      <c r="S339" s="5">
        <v>422</v>
      </c>
      <c r="T339" s="5">
        <v>140.66999999999999</v>
      </c>
      <c r="U339" s="5">
        <v>84</v>
      </c>
      <c r="V339" s="5">
        <v>5</v>
      </c>
      <c r="W339" s="5">
        <v>3</v>
      </c>
      <c r="X339" s="5" t="s">
        <v>2465</v>
      </c>
      <c r="Y339" s="5"/>
      <c r="Z339" s="5" t="s">
        <v>2466</v>
      </c>
    </row>
    <row r="340" spans="1:26" x14ac:dyDescent="0.35">
      <c r="A340" s="8">
        <v>222</v>
      </c>
      <c r="B340" s="12" t="s">
        <v>2467</v>
      </c>
      <c r="C340" s="5" t="s">
        <v>2468</v>
      </c>
      <c r="D340" s="8">
        <v>2021</v>
      </c>
      <c r="E340" s="5" t="s">
        <v>2469</v>
      </c>
      <c r="F340" s="5" t="s">
        <v>946</v>
      </c>
      <c r="G340" s="5" t="s">
        <v>2470</v>
      </c>
      <c r="H340" s="5" t="s">
        <v>2471</v>
      </c>
      <c r="I340" s="5">
        <v>871</v>
      </c>
      <c r="J340" s="6">
        <v>45469.38380787037</v>
      </c>
      <c r="K340" s="5"/>
      <c r="L340" s="5"/>
      <c r="M340" s="5"/>
      <c r="N340" s="5"/>
      <c r="O340" s="5"/>
      <c r="P340" s="5"/>
      <c r="Q340" s="5"/>
      <c r="R340" s="5"/>
      <c r="S340" s="5">
        <v>222</v>
      </c>
      <c r="T340" s="5">
        <v>74</v>
      </c>
      <c r="U340" s="5">
        <v>44</v>
      </c>
      <c r="V340" s="5">
        <v>5</v>
      </c>
      <c r="W340" s="5">
        <v>3</v>
      </c>
      <c r="X340" s="5" t="s">
        <v>2472</v>
      </c>
      <c r="Y340" s="5" t="s">
        <v>2473</v>
      </c>
      <c r="Z340" s="5" t="s">
        <v>2474</v>
      </c>
    </row>
    <row r="341" spans="1:26" x14ac:dyDescent="0.35">
      <c r="A341" s="8">
        <v>86</v>
      </c>
      <c r="B341" s="12" t="s">
        <v>2475</v>
      </c>
      <c r="C341" s="5" t="s">
        <v>2476</v>
      </c>
      <c r="D341" s="8">
        <v>2022</v>
      </c>
      <c r="E341" s="5" t="s">
        <v>988</v>
      </c>
      <c r="F341" s="5" t="s">
        <v>946</v>
      </c>
      <c r="G341" s="5" t="s">
        <v>2477</v>
      </c>
      <c r="H341" s="5" t="s">
        <v>2478</v>
      </c>
      <c r="I341" s="5">
        <v>876</v>
      </c>
      <c r="J341" s="6">
        <v>45469.38380787037</v>
      </c>
      <c r="K341" s="5"/>
      <c r="L341" s="5"/>
      <c r="M341" s="5"/>
      <c r="N341" s="5"/>
      <c r="O341" s="5"/>
      <c r="P341" s="5"/>
      <c r="Q341" s="5"/>
      <c r="R341" s="5"/>
      <c r="S341" s="5">
        <v>86</v>
      </c>
      <c r="T341" s="5">
        <v>43</v>
      </c>
      <c r="U341" s="5">
        <v>29</v>
      </c>
      <c r="V341" s="5">
        <v>3</v>
      </c>
      <c r="W341" s="5">
        <v>2</v>
      </c>
      <c r="X341" s="5" t="s">
        <v>2479</v>
      </c>
      <c r="Y341" s="5" t="s">
        <v>2480</v>
      </c>
      <c r="Z341" s="5" t="s">
        <v>2481</v>
      </c>
    </row>
    <row r="342" spans="1:26" x14ac:dyDescent="0.35">
      <c r="A342" s="8">
        <v>68</v>
      </c>
      <c r="B342" s="12" t="s">
        <v>2482</v>
      </c>
      <c r="C342" s="5" t="s">
        <v>2483</v>
      </c>
      <c r="D342" s="8">
        <v>2022</v>
      </c>
      <c r="E342" s="5" t="s">
        <v>2484</v>
      </c>
      <c r="F342" s="5" t="s">
        <v>946</v>
      </c>
      <c r="G342" s="5" t="s">
        <v>2485</v>
      </c>
      <c r="H342" s="5" t="s">
        <v>2486</v>
      </c>
      <c r="I342" s="5">
        <v>877</v>
      </c>
      <c r="J342" s="6">
        <v>45469.38380787037</v>
      </c>
      <c r="K342" s="5"/>
      <c r="L342" s="5"/>
      <c r="M342" s="5"/>
      <c r="N342" s="5"/>
      <c r="O342" s="5"/>
      <c r="P342" s="5"/>
      <c r="Q342" s="5"/>
      <c r="R342" s="5"/>
      <c r="S342" s="5">
        <v>68</v>
      </c>
      <c r="T342" s="5">
        <v>34</v>
      </c>
      <c r="U342" s="5">
        <v>68</v>
      </c>
      <c r="V342" s="5">
        <v>1</v>
      </c>
      <c r="W342" s="5">
        <v>2</v>
      </c>
      <c r="X342" s="5" t="s">
        <v>2487</v>
      </c>
      <c r="Y342" s="5"/>
      <c r="Z342" s="5" t="s">
        <v>2488</v>
      </c>
    </row>
    <row r="343" spans="1:26" x14ac:dyDescent="0.35">
      <c r="A343" s="8">
        <v>49</v>
      </c>
      <c r="B343" s="12" t="s">
        <v>2489</v>
      </c>
      <c r="C343" s="5" t="s">
        <v>2490</v>
      </c>
      <c r="D343" s="8">
        <v>2021</v>
      </c>
      <c r="E343" s="5" t="s">
        <v>1100</v>
      </c>
      <c r="F343" s="5" t="s">
        <v>946</v>
      </c>
      <c r="G343" s="5" t="s">
        <v>2491</v>
      </c>
      <c r="H343" s="5" t="s">
        <v>2492</v>
      </c>
      <c r="I343" s="5">
        <v>879</v>
      </c>
      <c r="J343" s="6">
        <v>45469.38380787037</v>
      </c>
      <c r="K343" s="5"/>
      <c r="L343" s="5"/>
      <c r="M343" s="5"/>
      <c r="N343" s="5"/>
      <c r="O343" s="5"/>
      <c r="P343" s="5"/>
      <c r="Q343" s="5"/>
      <c r="R343" s="5"/>
      <c r="S343" s="5">
        <v>49</v>
      </c>
      <c r="T343" s="5">
        <v>16.329999999999998</v>
      </c>
      <c r="U343" s="5">
        <v>8</v>
      </c>
      <c r="V343" s="5">
        <v>6</v>
      </c>
      <c r="W343" s="5">
        <v>3</v>
      </c>
      <c r="X343" s="5" t="s">
        <v>2493</v>
      </c>
      <c r="Y343" s="5"/>
      <c r="Z343" s="5" t="s">
        <v>2494</v>
      </c>
    </row>
    <row r="344" spans="1:26" x14ac:dyDescent="0.35">
      <c r="A344" s="8">
        <v>184</v>
      </c>
      <c r="B344" s="12" t="s">
        <v>2495</v>
      </c>
      <c r="C344" s="5" t="s">
        <v>2496</v>
      </c>
      <c r="D344" s="8">
        <v>2021</v>
      </c>
      <c r="E344" s="5" t="s">
        <v>2497</v>
      </c>
      <c r="F344" s="5" t="s">
        <v>946</v>
      </c>
      <c r="G344" s="5" t="s">
        <v>2498</v>
      </c>
      <c r="H344" s="5" t="s">
        <v>2499</v>
      </c>
      <c r="I344" s="5">
        <v>885</v>
      </c>
      <c r="J344" s="6">
        <v>45469.38380787037</v>
      </c>
      <c r="K344" s="5"/>
      <c r="L344" s="5"/>
      <c r="M344" s="5"/>
      <c r="N344" s="5"/>
      <c r="O344" s="5"/>
      <c r="P344" s="5"/>
      <c r="Q344" s="5"/>
      <c r="R344" s="5"/>
      <c r="S344" s="5">
        <v>184</v>
      </c>
      <c r="T344" s="5">
        <v>61.33</v>
      </c>
      <c r="U344" s="5">
        <v>92</v>
      </c>
      <c r="V344" s="5">
        <v>2</v>
      </c>
      <c r="W344" s="5">
        <v>3</v>
      </c>
      <c r="X344" s="5" t="s">
        <v>2500</v>
      </c>
      <c r="Y344" s="5"/>
      <c r="Z344" s="5" t="s">
        <v>2501</v>
      </c>
    </row>
    <row r="345" spans="1:26" x14ac:dyDescent="0.35">
      <c r="A345" s="8">
        <v>141</v>
      </c>
      <c r="B345" s="12" t="s">
        <v>2502</v>
      </c>
      <c r="C345" s="5" t="s">
        <v>2503</v>
      </c>
      <c r="D345" s="8">
        <v>2021</v>
      </c>
      <c r="E345" s="5" t="s">
        <v>2504</v>
      </c>
      <c r="F345" s="5" t="s">
        <v>946</v>
      </c>
      <c r="G345" s="5" t="s">
        <v>2505</v>
      </c>
      <c r="H345" s="5" t="s">
        <v>2506</v>
      </c>
      <c r="I345" s="5">
        <v>896</v>
      </c>
      <c r="J345" s="6">
        <v>45469.38380787037</v>
      </c>
      <c r="K345" s="5" t="s">
        <v>609</v>
      </c>
      <c r="L345" s="5"/>
      <c r="M345" s="5"/>
      <c r="N345" s="5"/>
      <c r="O345" s="5"/>
      <c r="P345" s="5"/>
      <c r="Q345" s="5"/>
      <c r="R345" s="5"/>
      <c r="S345" s="5">
        <v>141</v>
      </c>
      <c r="T345" s="5">
        <v>47</v>
      </c>
      <c r="U345" s="5">
        <v>47</v>
      </c>
      <c r="V345" s="5">
        <v>3</v>
      </c>
      <c r="W345" s="5">
        <v>3</v>
      </c>
      <c r="X345" s="5" t="s">
        <v>2507</v>
      </c>
      <c r="Y345" s="5" t="s">
        <v>2505</v>
      </c>
      <c r="Z345" s="5" t="s">
        <v>2508</v>
      </c>
    </row>
    <row r="346" spans="1:26" x14ac:dyDescent="0.35">
      <c r="A346" s="8">
        <v>73</v>
      </c>
      <c r="B346" s="12" t="s">
        <v>2509</v>
      </c>
      <c r="C346" s="5" t="s">
        <v>2510</v>
      </c>
      <c r="D346" s="8">
        <v>2021</v>
      </c>
      <c r="E346" s="5" t="s">
        <v>1226</v>
      </c>
      <c r="F346" s="5" t="s">
        <v>946</v>
      </c>
      <c r="G346" s="5" t="s">
        <v>2511</v>
      </c>
      <c r="H346" s="5" t="s">
        <v>2512</v>
      </c>
      <c r="I346" s="5">
        <v>897</v>
      </c>
      <c r="J346" s="6">
        <v>45469.38380787037</v>
      </c>
      <c r="K346" s="5" t="s">
        <v>609</v>
      </c>
      <c r="L346" s="5"/>
      <c r="M346" s="5"/>
      <c r="N346" s="5"/>
      <c r="O346" s="5"/>
      <c r="P346" s="5"/>
      <c r="Q346" s="5"/>
      <c r="R346" s="5"/>
      <c r="S346" s="5">
        <v>73</v>
      </c>
      <c r="T346" s="5">
        <v>24.33</v>
      </c>
      <c r="U346" s="5">
        <v>73</v>
      </c>
      <c r="V346" s="5">
        <v>1</v>
      </c>
      <c r="W346" s="5">
        <v>3</v>
      </c>
      <c r="X346" s="5" t="s">
        <v>2513</v>
      </c>
      <c r="Y346" s="5" t="s">
        <v>2511</v>
      </c>
      <c r="Z346" s="5" t="s">
        <v>2514</v>
      </c>
    </row>
    <row r="347" spans="1:26" x14ac:dyDescent="0.35">
      <c r="A347" s="8">
        <v>69</v>
      </c>
      <c r="B347" s="12" t="s">
        <v>2515</v>
      </c>
      <c r="C347" s="5" t="s">
        <v>2516</v>
      </c>
      <c r="D347" s="8">
        <v>2023</v>
      </c>
      <c r="E347" s="5" t="s">
        <v>1024</v>
      </c>
      <c r="F347" s="5" t="s">
        <v>946</v>
      </c>
      <c r="G347" s="5" t="s">
        <v>2517</v>
      </c>
      <c r="H347" s="5" t="s">
        <v>2518</v>
      </c>
      <c r="I347" s="5">
        <v>899</v>
      </c>
      <c r="J347" s="6">
        <v>45469.38380787037</v>
      </c>
      <c r="K347" s="5"/>
      <c r="L347" s="5"/>
      <c r="M347" s="5"/>
      <c r="N347" s="5"/>
      <c r="O347" s="5"/>
      <c r="P347" s="5"/>
      <c r="Q347" s="5"/>
      <c r="R347" s="5"/>
      <c r="S347" s="5">
        <v>69</v>
      </c>
      <c r="T347" s="5">
        <v>69</v>
      </c>
      <c r="U347" s="5">
        <v>35</v>
      </c>
      <c r="V347" s="5">
        <v>2</v>
      </c>
      <c r="W347" s="5">
        <v>1</v>
      </c>
      <c r="X347" s="5" t="s">
        <v>2519</v>
      </c>
      <c r="Y347" s="5"/>
      <c r="Z347" s="5" t="s">
        <v>2520</v>
      </c>
    </row>
    <row r="348" spans="1:26" x14ac:dyDescent="0.35">
      <c r="A348" s="8">
        <v>296</v>
      </c>
      <c r="B348" s="12" t="s">
        <v>2521</v>
      </c>
      <c r="C348" s="5" t="s">
        <v>2522</v>
      </c>
      <c r="D348" s="8">
        <v>2021</v>
      </c>
      <c r="E348" s="5" t="s">
        <v>2523</v>
      </c>
      <c r="F348" s="5" t="s">
        <v>946</v>
      </c>
      <c r="G348" s="5" t="s">
        <v>2524</v>
      </c>
      <c r="H348" s="5" t="s">
        <v>2525</v>
      </c>
      <c r="I348" s="5">
        <v>901</v>
      </c>
      <c r="J348" s="6">
        <v>45469.38380787037</v>
      </c>
      <c r="K348" s="5"/>
      <c r="L348" s="5"/>
      <c r="M348" s="5"/>
      <c r="N348" s="5"/>
      <c r="O348" s="5"/>
      <c r="P348" s="5"/>
      <c r="Q348" s="5"/>
      <c r="R348" s="5"/>
      <c r="S348" s="5">
        <v>296</v>
      </c>
      <c r="T348" s="5">
        <v>98.67</v>
      </c>
      <c r="U348" s="5">
        <v>99</v>
      </c>
      <c r="V348" s="5">
        <v>3</v>
      </c>
      <c r="W348" s="5">
        <v>3</v>
      </c>
      <c r="X348" s="5" t="s">
        <v>2526</v>
      </c>
      <c r="Y348" s="5"/>
      <c r="Z348" s="5" t="s">
        <v>2527</v>
      </c>
    </row>
    <row r="349" spans="1:26" x14ac:dyDescent="0.35">
      <c r="A349" s="8">
        <v>73</v>
      </c>
      <c r="B349" s="12" t="s">
        <v>2528</v>
      </c>
      <c r="C349" s="5" t="s">
        <v>2529</v>
      </c>
      <c r="D349" s="8">
        <v>2022</v>
      </c>
      <c r="E349" s="5" t="s">
        <v>1226</v>
      </c>
      <c r="F349" s="5" t="s">
        <v>946</v>
      </c>
      <c r="G349" s="5" t="s">
        <v>2530</v>
      </c>
      <c r="H349" s="5" t="s">
        <v>2531</v>
      </c>
      <c r="I349" s="5">
        <v>906</v>
      </c>
      <c r="J349" s="6">
        <v>45469.38380787037</v>
      </c>
      <c r="K349" s="5"/>
      <c r="L349" s="5"/>
      <c r="M349" s="5"/>
      <c r="N349" s="5"/>
      <c r="O349" s="5"/>
      <c r="P349" s="5"/>
      <c r="Q349" s="5"/>
      <c r="R349" s="5"/>
      <c r="S349" s="5">
        <v>73</v>
      </c>
      <c r="T349" s="5">
        <v>36.5</v>
      </c>
      <c r="U349" s="5">
        <v>15</v>
      </c>
      <c r="V349" s="5">
        <v>5</v>
      </c>
      <c r="W349" s="5">
        <v>2</v>
      </c>
      <c r="X349" s="5" t="s">
        <v>2532</v>
      </c>
      <c r="Y349" s="5"/>
      <c r="Z349" s="5" t="s">
        <v>2533</v>
      </c>
    </row>
    <row r="350" spans="1:26" x14ac:dyDescent="0.35">
      <c r="A350" s="8">
        <v>450</v>
      </c>
      <c r="B350" s="12" t="s">
        <v>2534</v>
      </c>
      <c r="C350" s="5" t="s">
        <v>2535</v>
      </c>
      <c r="D350" s="8">
        <v>2022</v>
      </c>
      <c r="E350" s="5" t="s">
        <v>2536</v>
      </c>
      <c r="F350" s="5" t="s">
        <v>946</v>
      </c>
      <c r="G350" s="5" t="s">
        <v>2537</v>
      </c>
      <c r="H350" s="5" t="s">
        <v>2538</v>
      </c>
      <c r="I350" s="5">
        <v>910</v>
      </c>
      <c r="J350" s="6">
        <v>45469.38380787037</v>
      </c>
      <c r="K350" s="5" t="s">
        <v>609</v>
      </c>
      <c r="L350" s="5"/>
      <c r="M350" s="5"/>
      <c r="N350" s="5"/>
      <c r="O350" s="5"/>
      <c r="P350" s="5"/>
      <c r="Q350" s="5"/>
      <c r="R350" s="5"/>
      <c r="S350" s="5">
        <v>450</v>
      </c>
      <c r="T350" s="5">
        <v>225</v>
      </c>
      <c r="U350" s="5">
        <v>150</v>
      </c>
      <c r="V350" s="5">
        <v>3</v>
      </c>
      <c r="W350" s="5">
        <v>2</v>
      </c>
      <c r="X350" s="5" t="s">
        <v>2539</v>
      </c>
      <c r="Y350" s="5" t="s">
        <v>2537</v>
      </c>
      <c r="Z350" s="5" t="s">
        <v>2540</v>
      </c>
    </row>
    <row r="351" spans="1:26" x14ac:dyDescent="0.35">
      <c r="A351" s="8">
        <v>44</v>
      </c>
      <c r="B351" s="12" t="s">
        <v>2541</v>
      </c>
      <c r="C351" s="5" t="s">
        <v>2542</v>
      </c>
      <c r="D351" s="8">
        <v>2021</v>
      </c>
      <c r="E351" s="5" t="s">
        <v>2543</v>
      </c>
      <c r="F351" s="5" t="s">
        <v>946</v>
      </c>
      <c r="G351" s="5" t="s">
        <v>2544</v>
      </c>
      <c r="H351" s="5" t="s">
        <v>2545</v>
      </c>
      <c r="I351" s="5">
        <v>914</v>
      </c>
      <c r="J351" s="6">
        <v>45469.38380787037</v>
      </c>
      <c r="K351" s="5"/>
      <c r="L351" s="5"/>
      <c r="M351" s="5"/>
      <c r="N351" s="5"/>
      <c r="O351" s="5"/>
      <c r="P351" s="5"/>
      <c r="Q351" s="5"/>
      <c r="R351" s="5"/>
      <c r="S351" s="5">
        <v>44</v>
      </c>
      <c r="T351" s="5">
        <v>14.67</v>
      </c>
      <c r="U351" s="5">
        <v>9</v>
      </c>
      <c r="V351" s="5">
        <v>5</v>
      </c>
      <c r="W351" s="5">
        <v>3</v>
      </c>
      <c r="X351" s="5" t="s">
        <v>2546</v>
      </c>
      <c r="Y351" s="5"/>
      <c r="Z351" s="5" t="s">
        <v>2547</v>
      </c>
    </row>
    <row r="352" spans="1:26" x14ac:dyDescent="0.35">
      <c r="A352" s="8">
        <v>54</v>
      </c>
      <c r="B352" s="12" t="s">
        <v>2548</v>
      </c>
      <c r="C352" s="5" t="s">
        <v>2549</v>
      </c>
      <c r="D352" s="8">
        <v>2021</v>
      </c>
      <c r="E352" s="5" t="s">
        <v>2550</v>
      </c>
      <c r="F352" s="5" t="s">
        <v>946</v>
      </c>
      <c r="G352" s="5" t="s">
        <v>2551</v>
      </c>
      <c r="H352" s="5" t="s">
        <v>2552</v>
      </c>
      <c r="I352" s="5">
        <v>917</v>
      </c>
      <c r="J352" s="6">
        <v>45469.38380787037</v>
      </c>
      <c r="K352" s="5"/>
      <c r="L352" s="5"/>
      <c r="M352" s="5"/>
      <c r="N352" s="5"/>
      <c r="O352" s="5"/>
      <c r="P352" s="5"/>
      <c r="Q352" s="5"/>
      <c r="R352" s="5"/>
      <c r="S352" s="5">
        <v>54</v>
      </c>
      <c r="T352" s="5">
        <v>18</v>
      </c>
      <c r="U352" s="5">
        <v>14</v>
      </c>
      <c r="V352" s="5">
        <v>4</v>
      </c>
      <c r="W352" s="5">
        <v>3</v>
      </c>
      <c r="X352" s="5" t="s">
        <v>2553</v>
      </c>
      <c r="Y352" s="5"/>
      <c r="Z352" s="5" t="s">
        <v>2554</v>
      </c>
    </row>
    <row r="353" spans="1:26" x14ac:dyDescent="0.35">
      <c r="A353" s="8">
        <v>138</v>
      </c>
      <c r="B353" s="12" t="s">
        <v>2555</v>
      </c>
      <c r="C353" s="5" t="s">
        <v>2556</v>
      </c>
      <c r="D353" s="8">
        <v>2023</v>
      </c>
      <c r="E353" s="5" t="s">
        <v>2557</v>
      </c>
      <c r="F353" s="5" t="s">
        <v>946</v>
      </c>
      <c r="G353" s="5" t="s">
        <v>2558</v>
      </c>
      <c r="H353" s="5" t="s">
        <v>2559</v>
      </c>
      <c r="I353" s="5">
        <v>919</v>
      </c>
      <c r="J353" s="6">
        <v>45469.38380787037</v>
      </c>
      <c r="K353" s="5"/>
      <c r="L353" s="5"/>
      <c r="M353" s="5"/>
      <c r="N353" s="5"/>
      <c r="O353" s="5"/>
      <c r="P353" s="5"/>
      <c r="Q353" s="5"/>
      <c r="R353" s="5"/>
      <c r="S353" s="5">
        <v>138</v>
      </c>
      <c r="T353" s="5">
        <v>138</v>
      </c>
      <c r="U353" s="5">
        <v>35</v>
      </c>
      <c r="V353" s="5">
        <v>4</v>
      </c>
      <c r="W353" s="5">
        <v>1</v>
      </c>
      <c r="X353" s="5" t="s">
        <v>2560</v>
      </c>
      <c r="Y353" s="5"/>
      <c r="Z353" s="5" t="s">
        <v>2561</v>
      </c>
    </row>
    <row r="354" spans="1:26" x14ac:dyDescent="0.35">
      <c r="A354" s="8">
        <v>66</v>
      </c>
      <c r="B354" s="12" t="s">
        <v>2562</v>
      </c>
      <c r="C354" s="5" t="s">
        <v>2563</v>
      </c>
      <c r="D354" s="8">
        <v>2022</v>
      </c>
      <c r="E354" s="5" t="s">
        <v>2564</v>
      </c>
      <c r="F354" s="5" t="s">
        <v>946</v>
      </c>
      <c r="G354" s="5" t="s">
        <v>2565</v>
      </c>
      <c r="H354" s="5" t="s">
        <v>2566</v>
      </c>
      <c r="I354" s="5">
        <v>924</v>
      </c>
      <c r="J354" s="6">
        <v>45469.38380787037</v>
      </c>
      <c r="K354" s="5" t="s">
        <v>609</v>
      </c>
      <c r="L354" s="5"/>
      <c r="M354" s="5"/>
      <c r="N354" s="5"/>
      <c r="O354" s="5"/>
      <c r="P354" s="5"/>
      <c r="Q354" s="5"/>
      <c r="R354" s="5"/>
      <c r="S354" s="5">
        <v>66</v>
      </c>
      <c r="T354" s="5">
        <v>33</v>
      </c>
      <c r="U354" s="5">
        <v>22</v>
      </c>
      <c r="V354" s="5">
        <v>3</v>
      </c>
      <c r="W354" s="5">
        <v>2</v>
      </c>
      <c r="X354" s="5" t="s">
        <v>2567</v>
      </c>
      <c r="Y354" s="5" t="s">
        <v>2565</v>
      </c>
      <c r="Z354" s="5" t="s">
        <v>2568</v>
      </c>
    </row>
    <row r="355" spans="1:26" x14ac:dyDescent="0.35">
      <c r="A355" s="8">
        <v>126</v>
      </c>
      <c r="B355" s="12" t="s">
        <v>2569</v>
      </c>
      <c r="C355" s="5" t="s">
        <v>2570</v>
      </c>
      <c r="D355" s="8">
        <v>2021</v>
      </c>
      <c r="E355" s="5" t="s">
        <v>1167</v>
      </c>
      <c r="F355" s="5" t="s">
        <v>946</v>
      </c>
      <c r="G355" s="5" t="s">
        <v>2571</v>
      </c>
      <c r="H355" s="5" t="s">
        <v>2572</v>
      </c>
      <c r="I355" s="5">
        <v>925</v>
      </c>
      <c r="J355" s="6">
        <v>45469.38380787037</v>
      </c>
      <c r="K355" s="5"/>
      <c r="L355" s="5"/>
      <c r="M355" s="5"/>
      <c r="N355" s="5"/>
      <c r="O355" s="5"/>
      <c r="P355" s="5"/>
      <c r="Q355" s="5"/>
      <c r="R355" s="5"/>
      <c r="S355" s="5">
        <v>126</v>
      </c>
      <c r="T355" s="5">
        <v>42</v>
      </c>
      <c r="U355" s="5">
        <v>32</v>
      </c>
      <c r="V355" s="5">
        <v>4</v>
      </c>
      <c r="W355" s="5">
        <v>3</v>
      </c>
      <c r="X355" s="5" t="s">
        <v>2573</v>
      </c>
      <c r="Y355" s="5" t="s">
        <v>2574</v>
      </c>
      <c r="Z355" s="5" t="s">
        <v>2575</v>
      </c>
    </row>
    <row r="356" spans="1:26" x14ac:dyDescent="0.35">
      <c r="A356" s="8">
        <v>26</v>
      </c>
      <c r="B356" s="12" t="s">
        <v>2576</v>
      </c>
      <c r="C356" s="5" t="s">
        <v>2577</v>
      </c>
      <c r="D356" s="8">
        <v>2021</v>
      </c>
      <c r="E356" s="5" t="s">
        <v>2578</v>
      </c>
      <c r="F356" s="5" t="s">
        <v>946</v>
      </c>
      <c r="G356" s="5" t="s">
        <v>2579</v>
      </c>
      <c r="H356" s="5" t="s">
        <v>2580</v>
      </c>
      <c r="I356" s="5">
        <v>933</v>
      </c>
      <c r="J356" s="6">
        <v>45469.38380787037</v>
      </c>
      <c r="K356" s="5" t="s">
        <v>609</v>
      </c>
      <c r="L356" s="5"/>
      <c r="M356" s="5"/>
      <c r="N356" s="5"/>
      <c r="O356" s="5"/>
      <c r="P356" s="5"/>
      <c r="Q356" s="5"/>
      <c r="R356" s="5"/>
      <c r="S356" s="5">
        <v>26</v>
      </c>
      <c r="T356" s="5">
        <v>8.67</v>
      </c>
      <c r="U356" s="5">
        <v>9</v>
      </c>
      <c r="V356" s="5">
        <v>3</v>
      </c>
      <c r="W356" s="5">
        <v>3</v>
      </c>
      <c r="X356" s="5" t="s">
        <v>2581</v>
      </c>
      <c r="Y356" s="5" t="s">
        <v>2579</v>
      </c>
      <c r="Z356" s="5" t="s">
        <v>2582</v>
      </c>
    </row>
    <row r="357" spans="1:26" x14ac:dyDescent="0.35">
      <c r="A357" s="8">
        <v>95</v>
      </c>
      <c r="B357" s="12" t="s">
        <v>2583</v>
      </c>
      <c r="C357" s="5" t="s">
        <v>2584</v>
      </c>
      <c r="D357" s="8">
        <v>2021</v>
      </c>
      <c r="E357" s="5" t="s">
        <v>1167</v>
      </c>
      <c r="F357" s="5" t="s">
        <v>946</v>
      </c>
      <c r="G357" s="5" t="s">
        <v>2585</v>
      </c>
      <c r="H357" s="5" t="s">
        <v>2586</v>
      </c>
      <c r="I357" s="5">
        <v>945</v>
      </c>
      <c r="J357" s="6">
        <v>45469.38380787037</v>
      </c>
      <c r="K357" s="5" t="s">
        <v>609</v>
      </c>
      <c r="L357" s="5"/>
      <c r="M357" s="5"/>
      <c r="N357" s="5"/>
      <c r="O357" s="5"/>
      <c r="P357" s="5"/>
      <c r="Q357" s="5"/>
      <c r="R357" s="5"/>
      <c r="S357" s="5">
        <v>95</v>
      </c>
      <c r="T357" s="5">
        <v>31.67</v>
      </c>
      <c r="U357" s="5">
        <v>24</v>
      </c>
      <c r="V357" s="5">
        <v>4</v>
      </c>
      <c r="W357" s="5">
        <v>3</v>
      </c>
      <c r="X357" s="5" t="s">
        <v>2587</v>
      </c>
      <c r="Y357" s="5" t="s">
        <v>2585</v>
      </c>
      <c r="Z357" s="5" t="s">
        <v>2588</v>
      </c>
    </row>
    <row r="358" spans="1:26" x14ac:dyDescent="0.35">
      <c r="A358" s="8">
        <v>235</v>
      </c>
      <c r="B358" s="12" t="s">
        <v>2589</v>
      </c>
      <c r="C358" s="5" t="s">
        <v>2590</v>
      </c>
      <c r="D358" s="8">
        <v>2023</v>
      </c>
      <c r="E358" s="5" t="s">
        <v>2591</v>
      </c>
      <c r="F358" s="5" t="s">
        <v>946</v>
      </c>
      <c r="G358" s="5" t="s">
        <v>2592</v>
      </c>
      <c r="H358" s="5" t="s">
        <v>2593</v>
      </c>
      <c r="I358" s="5">
        <v>946</v>
      </c>
      <c r="J358" s="6">
        <v>45469.38380787037</v>
      </c>
      <c r="K358" s="5" t="s">
        <v>609</v>
      </c>
      <c r="L358" s="5"/>
      <c r="M358" s="5"/>
      <c r="N358" s="5"/>
      <c r="O358" s="5"/>
      <c r="P358" s="5"/>
      <c r="Q358" s="5"/>
      <c r="R358" s="5"/>
      <c r="S358" s="5">
        <v>235</v>
      </c>
      <c r="T358" s="5">
        <v>235</v>
      </c>
      <c r="U358" s="5">
        <v>47</v>
      </c>
      <c r="V358" s="5">
        <v>5</v>
      </c>
      <c r="W358" s="5">
        <v>1</v>
      </c>
      <c r="X358" s="5" t="s">
        <v>2594</v>
      </c>
      <c r="Y358" s="5" t="s">
        <v>2592</v>
      </c>
      <c r="Z358" s="5" t="s">
        <v>2595</v>
      </c>
    </row>
    <row r="359" spans="1:26" x14ac:dyDescent="0.35">
      <c r="A359" s="8">
        <v>40</v>
      </c>
      <c r="B359" s="12" t="s">
        <v>2596</v>
      </c>
      <c r="C359" s="5" t="s">
        <v>2597</v>
      </c>
      <c r="D359" s="8">
        <v>2021</v>
      </c>
      <c r="E359" s="5" t="s">
        <v>2598</v>
      </c>
      <c r="F359" s="5" t="s">
        <v>946</v>
      </c>
      <c r="G359" s="5" t="s">
        <v>2599</v>
      </c>
      <c r="H359" s="5" t="s">
        <v>2600</v>
      </c>
      <c r="I359" s="5">
        <v>948</v>
      </c>
      <c r="J359" s="6">
        <v>45469.38380787037</v>
      </c>
      <c r="K359" s="5" t="s">
        <v>609</v>
      </c>
      <c r="L359" s="5"/>
      <c r="M359" s="5"/>
      <c r="N359" s="5"/>
      <c r="O359" s="5"/>
      <c r="P359" s="5"/>
      <c r="Q359" s="5"/>
      <c r="R359" s="5"/>
      <c r="S359" s="5">
        <v>40</v>
      </c>
      <c r="T359" s="5">
        <v>13.33</v>
      </c>
      <c r="U359" s="5">
        <v>13</v>
      </c>
      <c r="V359" s="5">
        <v>3</v>
      </c>
      <c r="W359" s="5">
        <v>3</v>
      </c>
      <c r="X359" s="5" t="s">
        <v>2601</v>
      </c>
      <c r="Y359" s="5" t="s">
        <v>2599</v>
      </c>
      <c r="Z359" s="5" t="s">
        <v>2602</v>
      </c>
    </row>
    <row r="360" spans="1:26" x14ac:dyDescent="0.35">
      <c r="A360" s="8">
        <v>71</v>
      </c>
      <c r="B360" s="12" t="s">
        <v>2603</v>
      </c>
      <c r="C360" s="5" t="s">
        <v>2604</v>
      </c>
      <c r="D360" s="8">
        <v>2022</v>
      </c>
      <c r="E360" s="5" t="s">
        <v>2427</v>
      </c>
      <c r="F360" s="5" t="s">
        <v>946</v>
      </c>
      <c r="G360" s="5" t="s">
        <v>2605</v>
      </c>
      <c r="H360" s="5" t="s">
        <v>2606</v>
      </c>
      <c r="I360" s="5">
        <v>949</v>
      </c>
      <c r="J360" s="6">
        <v>45469.38380787037</v>
      </c>
      <c r="K360" s="5"/>
      <c r="L360" s="5"/>
      <c r="M360" s="5"/>
      <c r="N360" s="5"/>
      <c r="O360" s="5"/>
      <c r="P360" s="5"/>
      <c r="Q360" s="5"/>
      <c r="R360" s="5"/>
      <c r="S360" s="5">
        <v>71</v>
      </c>
      <c r="T360" s="5">
        <v>35.5</v>
      </c>
      <c r="U360" s="5">
        <v>36</v>
      </c>
      <c r="V360" s="5">
        <v>2</v>
      </c>
      <c r="W360" s="5">
        <v>2</v>
      </c>
      <c r="X360" s="5" t="s">
        <v>2607</v>
      </c>
      <c r="Y360" s="5" t="s">
        <v>2608</v>
      </c>
      <c r="Z360" s="5" t="s">
        <v>2609</v>
      </c>
    </row>
    <row r="361" spans="1:26" x14ac:dyDescent="0.35">
      <c r="A361" s="8">
        <v>127</v>
      </c>
      <c r="B361" s="12" t="s">
        <v>2610</v>
      </c>
      <c r="C361" s="5" t="s">
        <v>2611</v>
      </c>
      <c r="D361" s="8">
        <v>2021</v>
      </c>
      <c r="E361" s="5" t="s">
        <v>1226</v>
      </c>
      <c r="F361" s="5" t="s">
        <v>946</v>
      </c>
      <c r="G361" s="5" t="s">
        <v>2612</v>
      </c>
      <c r="H361" s="5" t="s">
        <v>2613</v>
      </c>
      <c r="I361" s="5">
        <v>953</v>
      </c>
      <c r="J361" s="6">
        <v>45469.38380787037</v>
      </c>
      <c r="K361" s="5"/>
      <c r="L361" s="5"/>
      <c r="M361" s="5"/>
      <c r="N361" s="5"/>
      <c r="O361" s="5"/>
      <c r="P361" s="5"/>
      <c r="Q361" s="5"/>
      <c r="R361" s="5"/>
      <c r="S361" s="5">
        <v>127</v>
      </c>
      <c r="T361" s="5">
        <v>42.33</v>
      </c>
      <c r="U361" s="5">
        <v>42</v>
      </c>
      <c r="V361" s="5">
        <v>3</v>
      </c>
      <c r="W361" s="5">
        <v>3</v>
      </c>
      <c r="X361" s="5" t="s">
        <v>2614</v>
      </c>
      <c r="Y361" s="5"/>
      <c r="Z361" s="5" t="s">
        <v>2615</v>
      </c>
    </row>
    <row r="362" spans="1:26" x14ac:dyDescent="0.35">
      <c r="A362" s="8">
        <v>42</v>
      </c>
      <c r="B362" s="12" t="s">
        <v>2616</v>
      </c>
      <c r="C362" s="5" t="s">
        <v>2617</v>
      </c>
      <c r="D362" s="8">
        <v>2021</v>
      </c>
      <c r="E362" s="5" t="s">
        <v>1167</v>
      </c>
      <c r="F362" s="5" t="s">
        <v>946</v>
      </c>
      <c r="G362" s="5" t="s">
        <v>2618</v>
      </c>
      <c r="H362" s="5" t="s">
        <v>2619</v>
      </c>
      <c r="I362" s="5">
        <v>954</v>
      </c>
      <c r="J362" s="6">
        <v>45469.38380787037</v>
      </c>
      <c r="K362" s="5"/>
      <c r="L362" s="5"/>
      <c r="M362" s="5"/>
      <c r="N362" s="5"/>
      <c r="O362" s="5"/>
      <c r="P362" s="5"/>
      <c r="Q362" s="5"/>
      <c r="R362" s="5"/>
      <c r="S362" s="5">
        <v>42</v>
      </c>
      <c r="T362" s="5">
        <v>14</v>
      </c>
      <c r="U362" s="5">
        <v>7</v>
      </c>
      <c r="V362" s="5">
        <v>6</v>
      </c>
      <c r="W362" s="5">
        <v>3</v>
      </c>
      <c r="X362" s="5" t="s">
        <v>2620</v>
      </c>
      <c r="Y362" s="5" t="s">
        <v>2621</v>
      </c>
      <c r="Z362" s="5" t="s">
        <v>2622</v>
      </c>
    </row>
    <row r="363" spans="1:26" x14ac:dyDescent="0.35">
      <c r="A363" s="8">
        <v>166</v>
      </c>
      <c r="B363" s="12" t="s">
        <v>2623</v>
      </c>
      <c r="C363" s="5" t="s">
        <v>2624</v>
      </c>
      <c r="D363" s="8">
        <v>2021</v>
      </c>
      <c r="E363" s="5" t="s">
        <v>2625</v>
      </c>
      <c r="F363" s="5" t="s">
        <v>2626</v>
      </c>
      <c r="G363" s="5"/>
      <c r="H363" s="5" t="s">
        <v>2627</v>
      </c>
      <c r="I363" s="5">
        <v>109</v>
      </c>
      <c r="J363" s="6">
        <v>45469.38380787037</v>
      </c>
      <c r="K363" s="5" t="s">
        <v>30</v>
      </c>
      <c r="L363" s="5" t="s">
        <v>2628</v>
      </c>
      <c r="M363" s="5"/>
      <c r="N363" s="5"/>
      <c r="O363" s="5"/>
      <c r="P363" s="5"/>
      <c r="Q363" s="5"/>
      <c r="R363" s="5"/>
      <c r="S363" s="5">
        <v>166</v>
      </c>
      <c r="T363" s="5">
        <v>55.33</v>
      </c>
      <c r="U363" s="5">
        <v>55</v>
      </c>
      <c r="V363" s="5">
        <v>3</v>
      </c>
      <c r="W363" s="5">
        <v>3</v>
      </c>
      <c r="X363" s="5"/>
      <c r="Y363" s="5" t="s">
        <v>2629</v>
      </c>
      <c r="Z363" s="5" t="s">
        <v>2630</v>
      </c>
    </row>
    <row r="364" spans="1:26" x14ac:dyDescent="0.35">
      <c r="A364" s="8">
        <v>100</v>
      </c>
      <c r="B364" s="12" t="s">
        <v>2631</v>
      </c>
      <c r="C364" s="5" t="s">
        <v>2632</v>
      </c>
      <c r="D364" s="8">
        <v>2022</v>
      </c>
      <c r="E364" s="5" t="s">
        <v>2633</v>
      </c>
      <c r="F364" s="5" t="s">
        <v>2626</v>
      </c>
      <c r="G364" s="5"/>
      <c r="H364" s="5" t="s">
        <v>2634</v>
      </c>
      <c r="I364" s="5">
        <v>638</v>
      </c>
      <c r="J364" s="6">
        <v>45469.38380787037</v>
      </c>
      <c r="K364" s="5" t="s">
        <v>30</v>
      </c>
      <c r="L364" s="5" t="s">
        <v>2635</v>
      </c>
      <c r="M364" s="5"/>
      <c r="N364" s="5"/>
      <c r="O364" s="5"/>
      <c r="P364" s="5"/>
      <c r="Q364" s="5"/>
      <c r="R364" s="5"/>
      <c r="S364" s="5">
        <v>100</v>
      </c>
      <c r="T364" s="5">
        <v>50</v>
      </c>
      <c r="U364" s="5">
        <v>33</v>
      </c>
      <c r="V364" s="5">
        <v>3</v>
      </c>
      <c r="W364" s="5">
        <v>2</v>
      </c>
      <c r="X364" s="5"/>
      <c r="Y364" s="5" t="s">
        <v>2636</v>
      </c>
      <c r="Z364" s="5" t="s">
        <v>2637</v>
      </c>
    </row>
    <row r="365" spans="1:26" x14ac:dyDescent="0.35">
      <c r="A365" s="8">
        <v>65</v>
      </c>
      <c r="B365" s="12" t="s">
        <v>2638</v>
      </c>
      <c r="C365" s="5" t="s">
        <v>2639</v>
      </c>
      <c r="D365" s="8">
        <v>2021</v>
      </c>
      <c r="E365" s="5" t="s">
        <v>2640</v>
      </c>
      <c r="F365" s="5" t="s">
        <v>2641</v>
      </c>
      <c r="G365" s="5" t="s">
        <v>2642</v>
      </c>
      <c r="H365" s="5" t="s">
        <v>2643</v>
      </c>
      <c r="I365" s="5">
        <v>7</v>
      </c>
      <c r="J365" s="6">
        <v>45469.38380787037</v>
      </c>
      <c r="K365" s="5" t="s">
        <v>609</v>
      </c>
      <c r="L365" s="5" t="s">
        <v>2644</v>
      </c>
      <c r="M365" s="5"/>
      <c r="N365" s="5"/>
      <c r="O365" s="5"/>
      <c r="P365" s="5"/>
      <c r="Q365" s="5"/>
      <c r="R365" s="5"/>
      <c r="S365" s="5">
        <v>65</v>
      </c>
      <c r="T365" s="5">
        <v>21.67</v>
      </c>
      <c r="U365" s="5">
        <v>33</v>
      </c>
      <c r="V365" s="5">
        <v>2</v>
      </c>
      <c r="W365" s="5">
        <v>3</v>
      </c>
      <c r="X365" s="5" t="s">
        <v>2645</v>
      </c>
      <c r="Y365" s="5" t="s">
        <v>2642</v>
      </c>
      <c r="Z365" s="5" t="s">
        <v>2646</v>
      </c>
    </row>
    <row r="366" spans="1:26" x14ac:dyDescent="0.35">
      <c r="A366" s="8">
        <v>111</v>
      </c>
      <c r="B366" s="12" t="s">
        <v>2647</v>
      </c>
      <c r="C366" s="5" t="s">
        <v>2648</v>
      </c>
      <c r="D366" s="8">
        <v>2022</v>
      </c>
      <c r="E366" s="5" t="s">
        <v>82</v>
      </c>
      <c r="F366" s="5" t="s">
        <v>2641</v>
      </c>
      <c r="G366" s="5" t="s">
        <v>2649</v>
      </c>
      <c r="H366" s="5" t="s">
        <v>2650</v>
      </c>
      <c r="I366" s="5">
        <v>26</v>
      </c>
      <c r="J366" s="6">
        <v>45469.38380787037</v>
      </c>
      <c r="K366" s="5"/>
      <c r="L366" s="5" t="s">
        <v>2651</v>
      </c>
      <c r="M366" s="5"/>
      <c r="N366" s="5"/>
      <c r="O366" s="5"/>
      <c r="P366" s="5"/>
      <c r="Q366" s="5"/>
      <c r="R366" s="5"/>
      <c r="S366" s="5">
        <v>111</v>
      </c>
      <c r="T366" s="5">
        <v>55.5</v>
      </c>
      <c r="U366" s="5">
        <v>28</v>
      </c>
      <c r="V366" s="5">
        <v>4</v>
      </c>
      <c r="W366" s="5">
        <v>2</v>
      </c>
      <c r="X366" s="5" t="s">
        <v>2652</v>
      </c>
      <c r="Y366" s="5" t="s">
        <v>2653</v>
      </c>
      <c r="Z366" s="5" t="s">
        <v>2654</v>
      </c>
    </row>
    <row r="367" spans="1:26" x14ac:dyDescent="0.35">
      <c r="A367" s="8">
        <v>65</v>
      </c>
      <c r="B367" s="12" t="s">
        <v>2655</v>
      </c>
      <c r="C367" s="5" t="s">
        <v>2656</v>
      </c>
      <c r="D367" s="8">
        <v>2021</v>
      </c>
      <c r="E367" s="5" t="s">
        <v>2657</v>
      </c>
      <c r="F367" s="5" t="s">
        <v>2641</v>
      </c>
      <c r="G367" s="5" t="s">
        <v>2658</v>
      </c>
      <c r="H367" s="5" t="s">
        <v>2659</v>
      </c>
      <c r="I367" s="5">
        <v>34</v>
      </c>
      <c r="J367" s="6">
        <v>45469.38380787037</v>
      </c>
      <c r="K367" s="5"/>
      <c r="L367" s="5" t="s">
        <v>2660</v>
      </c>
      <c r="M367" s="5"/>
      <c r="N367" s="5"/>
      <c r="O367" s="5"/>
      <c r="P367" s="5"/>
      <c r="Q367" s="5"/>
      <c r="R367" s="5"/>
      <c r="S367" s="5">
        <v>65</v>
      </c>
      <c r="T367" s="5">
        <v>21.67</v>
      </c>
      <c r="U367" s="5">
        <v>13</v>
      </c>
      <c r="V367" s="5">
        <v>5</v>
      </c>
      <c r="W367" s="5">
        <v>3</v>
      </c>
      <c r="X367" s="5" t="s">
        <v>2661</v>
      </c>
      <c r="Y367" s="5"/>
      <c r="Z367" s="5" t="s">
        <v>2662</v>
      </c>
    </row>
    <row r="368" spans="1:26" x14ac:dyDescent="0.35">
      <c r="A368" s="8">
        <v>20</v>
      </c>
      <c r="B368" s="12" t="s">
        <v>2663</v>
      </c>
      <c r="C368" s="5" t="s">
        <v>2664</v>
      </c>
      <c r="D368" s="8">
        <v>2023</v>
      </c>
      <c r="E368" s="5" t="s">
        <v>2665</v>
      </c>
      <c r="F368" s="5" t="s">
        <v>2641</v>
      </c>
      <c r="G368" s="5" t="s">
        <v>2666</v>
      </c>
      <c r="H368" s="5" t="s">
        <v>2667</v>
      </c>
      <c r="I368" s="5">
        <v>39</v>
      </c>
      <c r="J368" s="6">
        <v>45469.38380787037</v>
      </c>
      <c r="K368" s="5"/>
      <c r="L368" s="5" t="s">
        <v>2668</v>
      </c>
      <c r="M368" s="5"/>
      <c r="N368" s="5"/>
      <c r="O368" s="5"/>
      <c r="P368" s="5"/>
      <c r="Q368" s="5"/>
      <c r="R368" s="5"/>
      <c r="S368" s="5">
        <v>20</v>
      </c>
      <c r="T368" s="5">
        <v>20</v>
      </c>
      <c r="U368" s="5">
        <v>10</v>
      </c>
      <c r="V368" s="5">
        <v>2</v>
      </c>
      <c r="W368" s="5">
        <v>1</v>
      </c>
      <c r="X368" s="5" t="s">
        <v>2669</v>
      </c>
      <c r="Y368" s="5"/>
      <c r="Z368" s="5" t="s">
        <v>2670</v>
      </c>
    </row>
    <row r="369" spans="1:26" x14ac:dyDescent="0.35">
      <c r="A369" s="8">
        <v>131</v>
      </c>
      <c r="B369" s="12" t="s">
        <v>2671</v>
      </c>
      <c r="C369" s="5" t="s">
        <v>2672</v>
      </c>
      <c r="D369" s="8">
        <v>2022</v>
      </c>
      <c r="E369" s="5" t="s">
        <v>2673</v>
      </c>
      <c r="F369" s="5" t="s">
        <v>2641</v>
      </c>
      <c r="G369" s="5" t="s">
        <v>2674</v>
      </c>
      <c r="H369" s="5" t="s">
        <v>2675</v>
      </c>
      <c r="I369" s="5">
        <v>42</v>
      </c>
      <c r="J369" s="6">
        <v>45469.38380787037</v>
      </c>
      <c r="K369" s="5"/>
      <c r="L369" s="5" t="s">
        <v>2676</v>
      </c>
      <c r="M369" s="5"/>
      <c r="N369" s="5"/>
      <c r="O369" s="5"/>
      <c r="P369" s="5"/>
      <c r="Q369" s="5"/>
      <c r="R369" s="5"/>
      <c r="S369" s="5">
        <v>131</v>
      </c>
      <c r="T369" s="5">
        <v>65.5</v>
      </c>
      <c r="U369" s="5">
        <v>66</v>
      </c>
      <c r="V369" s="5">
        <v>2</v>
      </c>
      <c r="W369" s="5">
        <v>2</v>
      </c>
      <c r="X369" s="5" t="s">
        <v>2677</v>
      </c>
      <c r="Y369" s="5" t="s">
        <v>2678</v>
      </c>
      <c r="Z369" s="5" t="s">
        <v>2679</v>
      </c>
    </row>
    <row r="370" spans="1:26" x14ac:dyDescent="0.35">
      <c r="A370" s="8">
        <v>53</v>
      </c>
      <c r="B370" s="12" t="s">
        <v>2680</v>
      </c>
      <c r="C370" s="5" t="s">
        <v>2681</v>
      </c>
      <c r="D370" s="8">
        <v>2021</v>
      </c>
      <c r="E370" s="5" t="s">
        <v>2682</v>
      </c>
      <c r="F370" s="5" t="s">
        <v>2641</v>
      </c>
      <c r="G370" s="5" t="s">
        <v>2683</v>
      </c>
      <c r="H370" s="5" t="s">
        <v>2684</v>
      </c>
      <c r="I370" s="5">
        <v>54</v>
      </c>
      <c r="J370" s="6">
        <v>45469.38380787037</v>
      </c>
      <c r="K370" s="5"/>
      <c r="L370" s="5" t="s">
        <v>2685</v>
      </c>
      <c r="M370" s="5"/>
      <c r="N370" s="5"/>
      <c r="O370" s="5"/>
      <c r="P370" s="5"/>
      <c r="Q370" s="5"/>
      <c r="R370" s="5"/>
      <c r="S370" s="5">
        <v>53</v>
      </c>
      <c r="T370" s="5">
        <v>17.670000000000002</v>
      </c>
      <c r="U370" s="5">
        <v>18</v>
      </c>
      <c r="V370" s="5">
        <v>3</v>
      </c>
      <c r="W370" s="5">
        <v>3</v>
      </c>
      <c r="X370" s="5" t="s">
        <v>2686</v>
      </c>
      <c r="Y370" s="5" t="s">
        <v>2687</v>
      </c>
      <c r="Z370" s="5" t="s">
        <v>2688</v>
      </c>
    </row>
    <row r="371" spans="1:26" x14ac:dyDescent="0.35">
      <c r="A371" s="8">
        <v>59</v>
      </c>
      <c r="B371" s="12" t="s">
        <v>2689</v>
      </c>
      <c r="C371" s="5" t="s">
        <v>2690</v>
      </c>
      <c r="D371" s="8">
        <v>2022</v>
      </c>
      <c r="E371" s="5" t="s">
        <v>2691</v>
      </c>
      <c r="F371" s="5" t="s">
        <v>2641</v>
      </c>
      <c r="G371" s="5" t="s">
        <v>2692</v>
      </c>
      <c r="H371" s="5" t="s">
        <v>2693</v>
      </c>
      <c r="I371" s="5">
        <v>55</v>
      </c>
      <c r="J371" s="6">
        <v>45469.38380787037</v>
      </c>
      <c r="K371" s="5"/>
      <c r="L371" s="5" t="s">
        <v>2694</v>
      </c>
      <c r="M371" s="5"/>
      <c r="N371" s="5"/>
      <c r="O371" s="5"/>
      <c r="P371" s="5"/>
      <c r="Q371" s="5"/>
      <c r="R371" s="5"/>
      <c r="S371" s="5">
        <v>59</v>
      </c>
      <c r="T371" s="5">
        <v>29.5</v>
      </c>
      <c r="U371" s="5">
        <v>59</v>
      </c>
      <c r="V371" s="5">
        <v>1</v>
      </c>
      <c r="W371" s="5">
        <v>2</v>
      </c>
      <c r="X371" s="5" t="s">
        <v>2695</v>
      </c>
      <c r="Y371" s="5"/>
      <c r="Z371" s="5" t="s">
        <v>2696</v>
      </c>
    </row>
    <row r="372" spans="1:26" x14ac:dyDescent="0.35">
      <c r="A372" s="8">
        <v>84</v>
      </c>
      <c r="B372" s="12" t="s">
        <v>2697</v>
      </c>
      <c r="C372" s="5" t="s">
        <v>2698</v>
      </c>
      <c r="D372" s="8">
        <v>2022</v>
      </c>
      <c r="E372" s="5" t="s">
        <v>2699</v>
      </c>
      <c r="F372" s="5" t="s">
        <v>2641</v>
      </c>
      <c r="G372" s="5" t="s">
        <v>2700</v>
      </c>
      <c r="H372" s="5" t="s">
        <v>2701</v>
      </c>
      <c r="I372" s="5">
        <v>57</v>
      </c>
      <c r="J372" s="6">
        <v>45469.38380787037</v>
      </c>
      <c r="K372" s="5"/>
      <c r="L372" s="5" t="s">
        <v>2702</v>
      </c>
      <c r="M372" s="5"/>
      <c r="N372" s="5"/>
      <c r="O372" s="5"/>
      <c r="P372" s="5"/>
      <c r="Q372" s="5"/>
      <c r="R372" s="5"/>
      <c r="S372" s="5">
        <v>84</v>
      </c>
      <c r="T372" s="5">
        <v>42</v>
      </c>
      <c r="U372" s="5">
        <v>17</v>
      </c>
      <c r="V372" s="5">
        <v>5</v>
      </c>
      <c r="W372" s="5">
        <v>2</v>
      </c>
      <c r="X372" s="5" t="s">
        <v>2703</v>
      </c>
      <c r="Y372" s="5" t="s">
        <v>2704</v>
      </c>
      <c r="Z372" s="5" t="s">
        <v>2705</v>
      </c>
    </row>
    <row r="373" spans="1:26" x14ac:dyDescent="0.35">
      <c r="A373" s="8">
        <v>116</v>
      </c>
      <c r="B373" s="12" t="s">
        <v>2706</v>
      </c>
      <c r="C373" s="5" t="s">
        <v>2707</v>
      </c>
      <c r="D373" s="8">
        <v>2021</v>
      </c>
      <c r="E373" s="5" t="s">
        <v>2699</v>
      </c>
      <c r="F373" s="5" t="s">
        <v>2641</v>
      </c>
      <c r="G373" s="5" t="s">
        <v>2708</v>
      </c>
      <c r="H373" s="5" t="s">
        <v>2709</v>
      </c>
      <c r="I373" s="5">
        <v>62</v>
      </c>
      <c r="J373" s="6">
        <v>45469.38380787037</v>
      </c>
      <c r="K373" s="5"/>
      <c r="L373" s="5" t="s">
        <v>2710</v>
      </c>
      <c r="M373" s="5"/>
      <c r="N373" s="5"/>
      <c r="O373" s="5"/>
      <c r="P373" s="5"/>
      <c r="Q373" s="5"/>
      <c r="R373" s="5"/>
      <c r="S373" s="5">
        <v>116</v>
      </c>
      <c r="T373" s="5">
        <v>38.67</v>
      </c>
      <c r="U373" s="5">
        <v>29</v>
      </c>
      <c r="V373" s="5">
        <v>4</v>
      </c>
      <c r="W373" s="5">
        <v>3</v>
      </c>
      <c r="X373" s="5" t="s">
        <v>2711</v>
      </c>
      <c r="Y373" s="5" t="s">
        <v>2712</v>
      </c>
      <c r="Z373" s="5" t="s">
        <v>2713</v>
      </c>
    </row>
    <row r="374" spans="1:26" x14ac:dyDescent="0.35">
      <c r="A374" s="8">
        <v>143</v>
      </c>
      <c r="B374" s="12" t="s">
        <v>2714</v>
      </c>
      <c r="C374" s="5" t="s">
        <v>2715</v>
      </c>
      <c r="D374" s="8">
        <v>2021</v>
      </c>
      <c r="E374" s="5" t="s">
        <v>2716</v>
      </c>
      <c r="F374" s="5" t="s">
        <v>2641</v>
      </c>
      <c r="G374" s="5" t="s">
        <v>2717</v>
      </c>
      <c r="H374" s="5" t="s">
        <v>2718</v>
      </c>
      <c r="I374" s="5">
        <v>63</v>
      </c>
      <c r="J374" s="6">
        <v>45469.38380787037</v>
      </c>
      <c r="K374" s="5"/>
      <c r="L374" s="5" t="s">
        <v>2719</v>
      </c>
      <c r="M374" s="5"/>
      <c r="N374" s="5"/>
      <c r="O374" s="5"/>
      <c r="P374" s="5"/>
      <c r="Q374" s="5"/>
      <c r="R374" s="5"/>
      <c r="S374" s="5">
        <v>143</v>
      </c>
      <c r="T374" s="5">
        <v>47.67</v>
      </c>
      <c r="U374" s="5">
        <v>143</v>
      </c>
      <c r="V374" s="5">
        <v>1</v>
      </c>
      <c r="W374" s="5">
        <v>3</v>
      </c>
      <c r="X374" s="5" t="s">
        <v>2720</v>
      </c>
      <c r="Y374" s="5" t="s">
        <v>2721</v>
      </c>
      <c r="Z374" s="5" t="s">
        <v>2722</v>
      </c>
    </row>
    <row r="375" spans="1:26" x14ac:dyDescent="0.35">
      <c r="A375" s="8">
        <v>123</v>
      </c>
      <c r="B375" s="12" t="s">
        <v>2723</v>
      </c>
      <c r="C375" s="5" t="s">
        <v>2724</v>
      </c>
      <c r="D375" s="8">
        <v>2023</v>
      </c>
      <c r="E375" s="5" t="s">
        <v>82</v>
      </c>
      <c r="F375" s="5" t="s">
        <v>2641</v>
      </c>
      <c r="G375" s="5" t="s">
        <v>2725</v>
      </c>
      <c r="H375" s="5" t="s">
        <v>2726</v>
      </c>
      <c r="I375" s="5">
        <v>79</v>
      </c>
      <c r="J375" s="6">
        <v>45469.38380787037</v>
      </c>
      <c r="K375" s="5"/>
      <c r="L375" s="5" t="s">
        <v>2727</v>
      </c>
      <c r="M375" s="5"/>
      <c r="N375" s="5"/>
      <c r="O375" s="5"/>
      <c r="P375" s="5"/>
      <c r="Q375" s="5"/>
      <c r="R375" s="5"/>
      <c r="S375" s="5">
        <v>123</v>
      </c>
      <c r="T375" s="5">
        <v>123</v>
      </c>
      <c r="U375" s="5">
        <v>31</v>
      </c>
      <c r="V375" s="5">
        <v>4</v>
      </c>
      <c r="W375" s="5">
        <v>1</v>
      </c>
      <c r="X375" s="5" t="s">
        <v>2728</v>
      </c>
      <c r="Y375" s="5"/>
      <c r="Z375" s="5" t="s">
        <v>2729</v>
      </c>
    </row>
    <row r="376" spans="1:26" x14ac:dyDescent="0.35">
      <c r="A376" s="8">
        <v>47</v>
      </c>
      <c r="B376" s="12" t="s">
        <v>2730</v>
      </c>
      <c r="C376" s="5" t="s">
        <v>2731</v>
      </c>
      <c r="D376" s="8">
        <v>2021</v>
      </c>
      <c r="E376" s="5" t="s">
        <v>2732</v>
      </c>
      <c r="F376" s="5" t="s">
        <v>2641</v>
      </c>
      <c r="G376" s="5" t="s">
        <v>2733</v>
      </c>
      <c r="H376" s="5" t="s">
        <v>2734</v>
      </c>
      <c r="I376" s="5">
        <v>86</v>
      </c>
      <c r="J376" s="6">
        <v>45469.38380787037</v>
      </c>
      <c r="K376" s="5"/>
      <c r="L376" s="5" t="s">
        <v>2735</v>
      </c>
      <c r="M376" s="5"/>
      <c r="N376" s="5"/>
      <c r="O376" s="5"/>
      <c r="P376" s="5"/>
      <c r="Q376" s="5"/>
      <c r="R376" s="5"/>
      <c r="S376" s="5">
        <v>47</v>
      </c>
      <c r="T376" s="5">
        <v>15.67</v>
      </c>
      <c r="U376" s="5">
        <v>24</v>
      </c>
      <c r="V376" s="5">
        <v>2</v>
      </c>
      <c r="W376" s="5">
        <v>3</v>
      </c>
      <c r="X376" s="5" t="s">
        <v>2736</v>
      </c>
      <c r="Y376" s="5" t="s">
        <v>2737</v>
      </c>
      <c r="Z376" s="5" t="s">
        <v>2738</v>
      </c>
    </row>
    <row r="377" spans="1:26" x14ac:dyDescent="0.35">
      <c r="A377" s="8">
        <v>209</v>
      </c>
      <c r="B377" s="12" t="s">
        <v>2739</v>
      </c>
      <c r="C377" s="5" t="s">
        <v>2740</v>
      </c>
      <c r="D377" s="8">
        <v>2021</v>
      </c>
      <c r="E377" s="5" t="s">
        <v>2741</v>
      </c>
      <c r="F377" s="5" t="s">
        <v>2641</v>
      </c>
      <c r="G377" s="5" t="s">
        <v>2742</v>
      </c>
      <c r="H377" s="5" t="s">
        <v>2743</v>
      </c>
      <c r="I377" s="5">
        <v>102</v>
      </c>
      <c r="J377" s="6">
        <v>45469.38380787037</v>
      </c>
      <c r="K377" s="5"/>
      <c r="L377" s="5" t="s">
        <v>2744</v>
      </c>
      <c r="M377" s="5"/>
      <c r="N377" s="5"/>
      <c r="O377" s="5"/>
      <c r="P377" s="5"/>
      <c r="Q377" s="5"/>
      <c r="R377" s="5"/>
      <c r="S377" s="5">
        <v>209</v>
      </c>
      <c r="T377" s="5">
        <v>69.67</v>
      </c>
      <c r="U377" s="5">
        <v>70</v>
      </c>
      <c r="V377" s="5">
        <v>3</v>
      </c>
      <c r="W377" s="5">
        <v>3</v>
      </c>
      <c r="X377" s="5" t="s">
        <v>2745</v>
      </c>
      <c r="Y377" s="5" t="s">
        <v>2746</v>
      </c>
      <c r="Z377" s="5" t="s">
        <v>2747</v>
      </c>
    </row>
    <row r="378" spans="1:26" x14ac:dyDescent="0.35">
      <c r="A378" s="8">
        <v>114</v>
      </c>
      <c r="B378" s="12" t="s">
        <v>2748</v>
      </c>
      <c r="C378" s="5" t="s">
        <v>2749</v>
      </c>
      <c r="D378" s="8">
        <v>2022</v>
      </c>
      <c r="E378" s="5" t="s">
        <v>2750</v>
      </c>
      <c r="F378" s="5" t="s">
        <v>2641</v>
      </c>
      <c r="G378" s="5" t="s">
        <v>2751</v>
      </c>
      <c r="H378" s="5" t="s">
        <v>2752</v>
      </c>
      <c r="I378" s="5">
        <v>121</v>
      </c>
      <c r="J378" s="6">
        <v>45469.38380787037</v>
      </c>
      <c r="K378" s="5"/>
      <c r="L378" s="5" t="s">
        <v>2753</v>
      </c>
      <c r="M378" s="5"/>
      <c r="N378" s="5"/>
      <c r="O378" s="5"/>
      <c r="P378" s="5"/>
      <c r="Q378" s="5"/>
      <c r="R378" s="5"/>
      <c r="S378" s="5">
        <v>114</v>
      </c>
      <c r="T378" s="5">
        <v>57</v>
      </c>
      <c r="U378" s="5">
        <v>57</v>
      </c>
      <c r="V378" s="5">
        <v>2</v>
      </c>
      <c r="W378" s="5">
        <v>2</v>
      </c>
      <c r="X378" s="5" t="s">
        <v>2754</v>
      </c>
      <c r="Y378" s="5" t="s">
        <v>2755</v>
      </c>
      <c r="Z378" s="5" t="s">
        <v>2756</v>
      </c>
    </row>
    <row r="379" spans="1:26" x14ac:dyDescent="0.35">
      <c r="A379" s="8">
        <v>50</v>
      </c>
      <c r="B379" s="12" t="s">
        <v>2757</v>
      </c>
      <c r="C379" s="5" t="s">
        <v>2758</v>
      </c>
      <c r="D379" s="8">
        <v>2022</v>
      </c>
      <c r="E379" s="5" t="s">
        <v>2759</v>
      </c>
      <c r="F379" s="5" t="s">
        <v>2641</v>
      </c>
      <c r="G379" s="5" t="s">
        <v>2760</v>
      </c>
      <c r="H379" s="5" t="s">
        <v>2761</v>
      </c>
      <c r="I379" s="5">
        <v>123</v>
      </c>
      <c r="J379" s="6">
        <v>45469.38380787037</v>
      </c>
      <c r="K379" s="5"/>
      <c r="L379" s="5" t="s">
        <v>2762</v>
      </c>
      <c r="M379" s="5"/>
      <c r="N379" s="5"/>
      <c r="O379" s="5"/>
      <c r="P379" s="5"/>
      <c r="Q379" s="5"/>
      <c r="R379" s="5"/>
      <c r="S379" s="5">
        <v>50</v>
      </c>
      <c r="T379" s="5">
        <v>25</v>
      </c>
      <c r="U379" s="5">
        <v>17</v>
      </c>
      <c r="V379" s="5">
        <v>3</v>
      </c>
      <c r="W379" s="5">
        <v>2</v>
      </c>
      <c r="X379" s="5" t="s">
        <v>2763</v>
      </c>
      <c r="Y379" s="5" t="s">
        <v>2764</v>
      </c>
      <c r="Z379" s="5" t="s">
        <v>2765</v>
      </c>
    </row>
    <row r="380" spans="1:26" x14ac:dyDescent="0.35">
      <c r="A380" s="8">
        <v>108</v>
      </c>
      <c r="B380" s="12" t="s">
        <v>2766</v>
      </c>
      <c r="C380" s="5" t="s">
        <v>2767</v>
      </c>
      <c r="D380" s="8">
        <v>2022</v>
      </c>
      <c r="E380" s="5" t="s">
        <v>2699</v>
      </c>
      <c r="F380" s="5" t="s">
        <v>2641</v>
      </c>
      <c r="G380" s="5" t="s">
        <v>2768</v>
      </c>
      <c r="H380" s="5" t="s">
        <v>2769</v>
      </c>
      <c r="I380" s="5">
        <v>127</v>
      </c>
      <c r="J380" s="6">
        <v>45469.38380787037</v>
      </c>
      <c r="K380" s="5" t="s">
        <v>609</v>
      </c>
      <c r="L380" s="5" t="s">
        <v>2770</v>
      </c>
      <c r="M380" s="5"/>
      <c r="N380" s="5"/>
      <c r="O380" s="5"/>
      <c r="P380" s="5"/>
      <c r="Q380" s="5"/>
      <c r="R380" s="5"/>
      <c r="S380" s="5">
        <v>108</v>
      </c>
      <c r="T380" s="5">
        <v>54</v>
      </c>
      <c r="U380" s="5">
        <v>36</v>
      </c>
      <c r="V380" s="5">
        <v>3</v>
      </c>
      <c r="W380" s="5">
        <v>2</v>
      </c>
      <c r="X380" s="5" t="s">
        <v>2771</v>
      </c>
      <c r="Y380" s="5" t="s">
        <v>2768</v>
      </c>
      <c r="Z380" s="5" t="s">
        <v>2772</v>
      </c>
    </row>
    <row r="381" spans="1:26" x14ac:dyDescent="0.35">
      <c r="A381" s="8">
        <v>62</v>
      </c>
      <c r="B381" s="12" t="s">
        <v>2773</v>
      </c>
      <c r="C381" s="5" t="s">
        <v>2774</v>
      </c>
      <c r="D381" s="8">
        <v>2021</v>
      </c>
      <c r="E381" s="5" t="s">
        <v>2775</v>
      </c>
      <c r="F381" s="5" t="s">
        <v>2641</v>
      </c>
      <c r="G381" s="5" t="s">
        <v>2776</v>
      </c>
      <c r="H381" s="5" t="s">
        <v>2777</v>
      </c>
      <c r="I381" s="5">
        <v>141</v>
      </c>
      <c r="J381" s="6">
        <v>45469.38380787037</v>
      </c>
      <c r="K381" s="5"/>
      <c r="L381" s="5" t="s">
        <v>2778</v>
      </c>
      <c r="M381" s="5"/>
      <c r="N381" s="5"/>
      <c r="O381" s="5"/>
      <c r="P381" s="5"/>
      <c r="Q381" s="5"/>
      <c r="R381" s="5"/>
      <c r="S381" s="5">
        <v>62</v>
      </c>
      <c r="T381" s="5">
        <v>20.67</v>
      </c>
      <c r="U381" s="5">
        <v>21</v>
      </c>
      <c r="V381" s="5">
        <v>3</v>
      </c>
      <c r="W381" s="5">
        <v>3</v>
      </c>
      <c r="X381" s="5" t="s">
        <v>2779</v>
      </c>
      <c r="Y381" s="5"/>
      <c r="Z381" s="5" t="s">
        <v>2780</v>
      </c>
    </row>
    <row r="382" spans="1:26" x14ac:dyDescent="0.35">
      <c r="A382" s="8">
        <v>82</v>
      </c>
      <c r="B382" s="12" t="s">
        <v>2781</v>
      </c>
      <c r="C382" s="5" t="s">
        <v>2782</v>
      </c>
      <c r="D382" s="8">
        <v>2021</v>
      </c>
      <c r="E382" s="5" t="s">
        <v>82</v>
      </c>
      <c r="F382" s="5" t="s">
        <v>2641</v>
      </c>
      <c r="G382" s="5" t="s">
        <v>2783</v>
      </c>
      <c r="H382" s="5" t="s">
        <v>2784</v>
      </c>
      <c r="I382" s="5">
        <v>157</v>
      </c>
      <c r="J382" s="6">
        <v>45469.38380787037</v>
      </c>
      <c r="K382" s="5"/>
      <c r="L382" s="5" t="s">
        <v>2785</v>
      </c>
      <c r="M382" s="5"/>
      <c r="N382" s="5"/>
      <c r="O382" s="5"/>
      <c r="P382" s="5"/>
      <c r="Q382" s="5"/>
      <c r="R382" s="5"/>
      <c r="S382" s="5">
        <v>82</v>
      </c>
      <c r="T382" s="5">
        <v>27.33</v>
      </c>
      <c r="U382" s="5">
        <v>21</v>
      </c>
      <c r="V382" s="5">
        <v>4</v>
      </c>
      <c r="W382" s="5">
        <v>3</v>
      </c>
      <c r="X382" s="5" t="s">
        <v>2786</v>
      </c>
      <c r="Y382" s="5" t="s">
        <v>2787</v>
      </c>
      <c r="Z382" s="5" t="s">
        <v>2788</v>
      </c>
    </row>
    <row r="383" spans="1:26" x14ac:dyDescent="0.35">
      <c r="A383" s="8">
        <v>56</v>
      </c>
      <c r="B383" s="12" t="s">
        <v>1188</v>
      </c>
      <c r="C383" s="5" t="s">
        <v>2789</v>
      </c>
      <c r="D383" s="8">
        <v>2023</v>
      </c>
      <c r="E383" s="5" t="s">
        <v>2790</v>
      </c>
      <c r="F383" s="5" t="s">
        <v>2641</v>
      </c>
      <c r="G383" s="5" t="s">
        <v>2791</v>
      </c>
      <c r="H383" s="5" t="s">
        <v>2792</v>
      </c>
      <c r="I383" s="5">
        <v>160</v>
      </c>
      <c r="J383" s="6">
        <v>45469.38380787037</v>
      </c>
      <c r="K383" s="5" t="s">
        <v>609</v>
      </c>
      <c r="L383" s="5" t="s">
        <v>2793</v>
      </c>
      <c r="M383" s="5"/>
      <c r="N383" s="5"/>
      <c r="O383" s="5"/>
      <c r="P383" s="5"/>
      <c r="Q383" s="5"/>
      <c r="R383" s="5"/>
      <c r="S383" s="5">
        <v>56</v>
      </c>
      <c r="T383" s="5">
        <v>56</v>
      </c>
      <c r="U383" s="5">
        <v>56</v>
      </c>
      <c r="V383" s="5">
        <v>1</v>
      </c>
      <c r="W383" s="5">
        <v>1</v>
      </c>
      <c r="X383" s="5" t="s">
        <v>2794</v>
      </c>
      <c r="Y383" s="5" t="s">
        <v>2791</v>
      </c>
      <c r="Z383" s="5" t="s">
        <v>2795</v>
      </c>
    </row>
    <row r="384" spans="1:26" x14ac:dyDescent="0.35">
      <c r="A384" s="8">
        <v>27</v>
      </c>
      <c r="B384" s="12" t="s">
        <v>2796</v>
      </c>
      <c r="C384" s="5" t="s">
        <v>2797</v>
      </c>
      <c r="D384" s="8">
        <v>2022</v>
      </c>
      <c r="E384" s="5" t="s">
        <v>2798</v>
      </c>
      <c r="F384" s="5" t="s">
        <v>2641</v>
      </c>
      <c r="G384" s="5" t="s">
        <v>2799</v>
      </c>
      <c r="H384" s="5" t="s">
        <v>2800</v>
      </c>
      <c r="I384" s="5">
        <v>165</v>
      </c>
      <c r="J384" s="6">
        <v>45469.38380787037</v>
      </c>
      <c r="K384" s="5"/>
      <c r="L384" s="5" t="s">
        <v>2801</v>
      </c>
      <c r="M384" s="5"/>
      <c r="N384" s="5"/>
      <c r="O384" s="5"/>
      <c r="P384" s="5"/>
      <c r="Q384" s="5"/>
      <c r="R384" s="5"/>
      <c r="S384" s="5">
        <v>27</v>
      </c>
      <c r="T384" s="5">
        <v>13.5</v>
      </c>
      <c r="U384" s="5">
        <v>9</v>
      </c>
      <c r="V384" s="5">
        <v>3</v>
      </c>
      <c r="W384" s="5">
        <v>2</v>
      </c>
      <c r="X384" s="5" t="s">
        <v>2802</v>
      </c>
      <c r="Y384" s="5" t="s">
        <v>2803</v>
      </c>
      <c r="Z384" s="5" t="s">
        <v>2804</v>
      </c>
    </row>
    <row r="385" spans="1:26" x14ac:dyDescent="0.35">
      <c r="A385" s="8">
        <v>30</v>
      </c>
      <c r="B385" s="12" t="s">
        <v>2805</v>
      </c>
      <c r="C385" s="5" t="s">
        <v>2806</v>
      </c>
      <c r="D385" s="8">
        <v>2024</v>
      </c>
      <c r="E385" s="5" t="s">
        <v>2807</v>
      </c>
      <c r="F385" s="5" t="s">
        <v>2641</v>
      </c>
      <c r="G385" s="5" t="s">
        <v>2808</v>
      </c>
      <c r="H385" s="5" t="s">
        <v>2809</v>
      </c>
      <c r="I385" s="5">
        <v>169</v>
      </c>
      <c r="J385" s="6">
        <v>45469.38380787037</v>
      </c>
      <c r="K385" s="5"/>
      <c r="L385" s="5" t="s">
        <v>2810</v>
      </c>
      <c r="M385" s="5"/>
      <c r="N385" s="5"/>
      <c r="O385" s="5"/>
      <c r="P385" s="5"/>
      <c r="Q385" s="5"/>
      <c r="R385" s="5"/>
      <c r="S385" s="5">
        <v>30</v>
      </c>
      <c r="T385" s="5">
        <v>30</v>
      </c>
      <c r="U385" s="5">
        <v>8</v>
      </c>
      <c r="V385" s="5">
        <v>4</v>
      </c>
      <c r="W385" s="5">
        <v>1</v>
      </c>
      <c r="X385" s="5" t="s">
        <v>2811</v>
      </c>
      <c r="Y385" s="5" t="s">
        <v>2812</v>
      </c>
      <c r="Z385" s="5" t="s">
        <v>2813</v>
      </c>
    </row>
    <row r="386" spans="1:26" x14ac:dyDescent="0.35">
      <c r="A386" s="8">
        <v>146</v>
      </c>
      <c r="B386" s="12" t="s">
        <v>2814</v>
      </c>
      <c r="C386" s="5" t="s">
        <v>2815</v>
      </c>
      <c r="D386" s="8">
        <v>2021</v>
      </c>
      <c r="E386" s="5" t="s">
        <v>82</v>
      </c>
      <c r="F386" s="5" t="s">
        <v>2641</v>
      </c>
      <c r="G386" s="5" t="s">
        <v>2816</v>
      </c>
      <c r="H386" s="5" t="s">
        <v>2817</v>
      </c>
      <c r="I386" s="5">
        <v>196</v>
      </c>
      <c r="J386" s="6">
        <v>45469.38380787037</v>
      </c>
      <c r="K386" s="5"/>
      <c r="L386" s="5" t="s">
        <v>2818</v>
      </c>
      <c r="M386" s="5"/>
      <c r="N386" s="5"/>
      <c r="O386" s="5"/>
      <c r="P386" s="5"/>
      <c r="Q386" s="5"/>
      <c r="R386" s="5"/>
      <c r="S386" s="5">
        <v>146</v>
      </c>
      <c r="T386" s="5">
        <v>48.67</v>
      </c>
      <c r="U386" s="5">
        <v>37</v>
      </c>
      <c r="V386" s="5">
        <v>4</v>
      </c>
      <c r="W386" s="5">
        <v>3</v>
      </c>
      <c r="X386" s="5" t="s">
        <v>2819</v>
      </c>
      <c r="Y386" s="5" t="s">
        <v>2820</v>
      </c>
      <c r="Z386" s="5" t="s">
        <v>2821</v>
      </c>
    </row>
    <row r="387" spans="1:26" x14ac:dyDescent="0.35">
      <c r="A387" s="8">
        <v>113</v>
      </c>
      <c r="B387" s="12" t="s">
        <v>2822</v>
      </c>
      <c r="C387" s="5" t="s">
        <v>2823</v>
      </c>
      <c r="D387" s="8">
        <v>2024</v>
      </c>
      <c r="E387" s="5" t="s">
        <v>2824</v>
      </c>
      <c r="F387" s="5" t="s">
        <v>2641</v>
      </c>
      <c r="G387" s="5" t="s">
        <v>2825</v>
      </c>
      <c r="H387" s="5" t="s">
        <v>2826</v>
      </c>
      <c r="I387" s="5">
        <v>250</v>
      </c>
      <c r="J387" s="6">
        <v>45469.38380787037</v>
      </c>
      <c r="K387" s="5" t="s">
        <v>609</v>
      </c>
      <c r="L387" s="5" t="s">
        <v>2827</v>
      </c>
      <c r="M387" s="5"/>
      <c r="N387" s="5"/>
      <c r="O387" s="5"/>
      <c r="P387" s="5"/>
      <c r="Q387" s="5"/>
      <c r="R387" s="5"/>
      <c r="S387" s="5">
        <v>113</v>
      </c>
      <c r="T387" s="5">
        <v>113</v>
      </c>
      <c r="U387" s="5">
        <v>113</v>
      </c>
      <c r="V387" s="5">
        <v>1</v>
      </c>
      <c r="W387" s="5">
        <v>1</v>
      </c>
      <c r="X387" s="5" t="s">
        <v>2828</v>
      </c>
      <c r="Y387" s="5" t="s">
        <v>2825</v>
      </c>
      <c r="Z387" s="5" t="s">
        <v>2829</v>
      </c>
    </row>
    <row r="388" spans="1:26" x14ac:dyDescent="0.35">
      <c r="A388" s="8">
        <v>89</v>
      </c>
      <c r="B388" s="12" t="s">
        <v>2830</v>
      </c>
      <c r="C388" s="5" t="s">
        <v>2831</v>
      </c>
      <c r="D388" s="8">
        <v>2022</v>
      </c>
      <c r="E388" s="5"/>
      <c r="F388" s="5" t="s">
        <v>2641</v>
      </c>
      <c r="G388" s="5" t="s">
        <v>2832</v>
      </c>
      <c r="H388" s="5" t="s">
        <v>2833</v>
      </c>
      <c r="I388" s="5">
        <v>252</v>
      </c>
      <c r="J388" s="6">
        <v>45469.38380787037</v>
      </c>
      <c r="K388" s="5" t="s">
        <v>63</v>
      </c>
      <c r="L388" s="5" t="s">
        <v>2834</v>
      </c>
      <c r="M388" s="5"/>
      <c r="N388" s="5"/>
      <c r="O388" s="5"/>
      <c r="P388" s="5"/>
      <c r="Q388" s="5"/>
      <c r="R388" s="5"/>
      <c r="S388" s="5">
        <v>89</v>
      </c>
      <c r="T388" s="5">
        <v>44.5</v>
      </c>
      <c r="U388" s="5">
        <v>18</v>
      </c>
      <c r="V388" s="5">
        <v>5</v>
      </c>
      <c r="W388" s="5">
        <v>2</v>
      </c>
      <c r="X388" s="5" t="s">
        <v>2835</v>
      </c>
      <c r="Y388" s="5" t="s">
        <v>2832</v>
      </c>
      <c r="Z388" s="5" t="s">
        <v>2836</v>
      </c>
    </row>
    <row r="389" spans="1:26" x14ac:dyDescent="0.35">
      <c r="A389" s="8">
        <v>51</v>
      </c>
      <c r="B389" s="12" t="s">
        <v>2837</v>
      </c>
      <c r="C389" s="5" t="s">
        <v>2838</v>
      </c>
      <c r="D389" s="8">
        <v>2023</v>
      </c>
      <c r="E389" s="5" t="s">
        <v>2699</v>
      </c>
      <c r="F389" s="5" t="s">
        <v>2641</v>
      </c>
      <c r="G389" s="5" t="s">
        <v>2839</v>
      </c>
      <c r="H389" s="5" t="s">
        <v>2840</v>
      </c>
      <c r="I389" s="5">
        <v>267</v>
      </c>
      <c r="J389" s="6">
        <v>45469.38380787037</v>
      </c>
      <c r="K389" s="5"/>
      <c r="L389" s="5" t="s">
        <v>2841</v>
      </c>
      <c r="M389" s="5"/>
      <c r="N389" s="5"/>
      <c r="O389" s="5"/>
      <c r="P389" s="5"/>
      <c r="Q389" s="5"/>
      <c r="R389" s="5"/>
      <c r="S389" s="5">
        <v>51</v>
      </c>
      <c r="T389" s="5">
        <v>51</v>
      </c>
      <c r="U389" s="5">
        <v>17</v>
      </c>
      <c r="V389" s="5">
        <v>3</v>
      </c>
      <c r="W389" s="5">
        <v>1</v>
      </c>
      <c r="X389" s="5" t="s">
        <v>2842</v>
      </c>
      <c r="Y389" s="5" t="s">
        <v>2843</v>
      </c>
      <c r="Z389" s="5" t="s">
        <v>2844</v>
      </c>
    </row>
    <row r="390" spans="1:26" x14ac:dyDescent="0.35">
      <c r="A390" s="8">
        <v>82</v>
      </c>
      <c r="B390" s="12" t="s">
        <v>813</v>
      </c>
      <c r="C390" s="5" t="s">
        <v>2845</v>
      </c>
      <c r="D390" s="8">
        <v>2021</v>
      </c>
      <c r="E390" s="5" t="s">
        <v>2846</v>
      </c>
      <c r="F390" s="5" t="s">
        <v>2641</v>
      </c>
      <c r="G390" s="5" t="s">
        <v>2847</v>
      </c>
      <c r="H390" s="5" t="s">
        <v>2848</v>
      </c>
      <c r="I390" s="5">
        <v>280</v>
      </c>
      <c r="J390" s="6">
        <v>45469.38380787037</v>
      </c>
      <c r="K390" s="5"/>
      <c r="L390" s="5" t="s">
        <v>2849</v>
      </c>
      <c r="M390" s="5"/>
      <c r="N390" s="5"/>
      <c r="O390" s="5"/>
      <c r="P390" s="5"/>
      <c r="Q390" s="5"/>
      <c r="R390" s="5"/>
      <c r="S390" s="5">
        <v>82</v>
      </c>
      <c r="T390" s="5">
        <v>27.33</v>
      </c>
      <c r="U390" s="5">
        <v>82</v>
      </c>
      <c r="V390" s="5">
        <v>1</v>
      </c>
      <c r="W390" s="5">
        <v>3</v>
      </c>
      <c r="X390" s="5" t="s">
        <v>2850</v>
      </c>
      <c r="Y390" s="5"/>
      <c r="Z390" s="5" t="s">
        <v>2851</v>
      </c>
    </row>
    <row r="391" spans="1:26" x14ac:dyDescent="0.35">
      <c r="A391" s="8">
        <v>51</v>
      </c>
      <c r="B391" s="12" t="s">
        <v>2852</v>
      </c>
      <c r="C391" s="5" t="s">
        <v>2853</v>
      </c>
      <c r="D391" s="8">
        <v>2022</v>
      </c>
      <c r="E391" s="5" t="s">
        <v>2854</v>
      </c>
      <c r="F391" s="5" t="s">
        <v>2641</v>
      </c>
      <c r="G391" s="5" t="s">
        <v>2855</v>
      </c>
      <c r="H391" s="5" t="s">
        <v>2856</v>
      </c>
      <c r="I391" s="5">
        <v>288</v>
      </c>
      <c r="J391" s="6">
        <v>45469.38380787037</v>
      </c>
      <c r="K391" s="5" t="s">
        <v>609</v>
      </c>
      <c r="L391" s="5" t="s">
        <v>2857</v>
      </c>
      <c r="M391" s="5"/>
      <c r="N391" s="5"/>
      <c r="O391" s="5"/>
      <c r="P391" s="5"/>
      <c r="Q391" s="5"/>
      <c r="R391" s="5"/>
      <c r="S391" s="5">
        <v>51</v>
      </c>
      <c r="T391" s="5">
        <v>25.5</v>
      </c>
      <c r="U391" s="5">
        <v>51</v>
      </c>
      <c r="V391" s="5">
        <v>1</v>
      </c>
      <c r="W391" s="5">
        <v>2</v>
      </c>
      <c r="X391" s="5" t="s">
        <v>2858</v>
      </c>
      <c r="Y391" s="5" t="s">
        <v>2855</v>
      </c>
      <c r="Z391" s="5" t="s">
        <v>2859</v>
      </c>
    </row>
    <row r="392" spans="1:26" x14ac:dyDescent="0.35">
      <c r="A392" s="8">
        <v>66</v>
      </c>
      <c r="B392" s="12" t="s">
        <v>2860</v>
      </c>
      <c r="C392" s="5" t="s">
        <v>2861</v>
      </c>
      <c r="D392" s="8">
        <v>2022</v>
      </c>
      <c r="E392" s="5" t="s">
        <v>2699</v>
      </c>
      <c r="F392" s="5" t="s">
        <v>2641</v>
      </c>
      <c r="G392" s="5" t="s">
        <v>2862</v>
      </c>
      <c r="H392" s="5" t="s">
        <v>2863</v>
      </c>
      <c r="I392" s="5">
        <v>341</v>
      </c>
      <c r="J392" s="6">
        <v>45469.38380787037</v>
      </c>
      <c r="K392" s="5" t="s">
        <v>609</v>
      </c>
      <c r="L392" s="5" t="s">
        <v>2864</v>
      </c>
      <c r="M392" s="5"/>
      <c r="N392" s="5"/>
      <c r="O392" s="5"/>
      <c r="P392" s="5"/>
      <c r="Q392" s="5"/>
      <c r="R392" s="5"/>
      <c r="S392" s="5">
        <v>66</v>
      </c>
      <c r="T392" s="5">
        <v>33</v>
      </c>
      <c r="U392" s="5">
        <v>17</v>
      </c>
      <c r="V392" s="5">
        <v>4</v>
      </c>
      <c r="W392" s="5">
        <v>2</v>
      </c>
      <c r="X392" s="5" t="s">
        <v>2865</v>
      </c>
      <c r="Y392" s="5" t="s">
        <v>2862</v>
      </c>
      <c r="Z392" s="5" t="s">
        <v>2866</v>
      </c>
    </row>
    <row r="393" spans="1:26" x14ac:dyDescent="0.35">
      <c r="A393" s="8">
        <v>287</v>
      </c>
      <c r="B393" s="12" t="s">
        <v>2867</v>
      </c>
      <c r="C393" s="5" t="s">
        <v>2868</v>
      </c>
      <c r="D393" s="8">
        <v>2022</v>
      </c>
      <c r="E393" s="5" t="s">
        <v>2869</v>
      </c>
      <c r="F393" s="5" t="s">
        <v>2641</v>
      </c>
      <c r="G393" s="5" t="s">
        <v>2870</v>
      </c>
      <c r="H393" s="5" t="s">
        <v>2871</v>
      </c>
      <c r="I393" s="5">
        <v>350</v>
      </c>
      <c r="J393" s="6">
        <v>45469.38380787037</v>
      </c>
      <c r="K393" s="5"/>
      <c r="L393" s="5" t="s">
        <v>2872</v>
      </c>
      <c r="M393" s="5"/>
      <c r="N393" s="5"/>
      <c r="O393" s="5"/>
      <c r="P393" s="5"/>
      <c r="Q393" s="5"/>
      <c r="R393" s="5"/>
      <c r="S393" s="5">
        <v>287</v>
      </c>
      <c r="T393" s="5">
        <v>143.5</v>
      </c>
      <c r="U393" s="5">
        <v>96</v>
      </c>
      <c r="V393" s="5">
        <v>3</v>
      </c>
      <c r="W393" s="5">
        <v>2</v>
      </c>
      <c r="X393" s="5" t="s">
        <v>2873</v>
      </c>
      <c r="Y393" s="5" t="s">
        <v>2874</v>
      </c>
      <c r="Z393" s="5" t="s">
        <v>2875</v>
      </c>
    </row>
    <row r="394" spans="1:26" x14ac:dyDescent="0.35">
      <c r="A394" s="8">
        <v>115</v>
      </c>
      <c r="B394" s="12" t="s">
        <v>2876</v>
      </c>
      <c r="C394" s="5" t="s">
        <v>2877</v>
      </c>
      <c r="D394" s="8">
        <v>2022</v>
      </c>
      <c r="E394" s="5" t="s">
        <v>82</v>
      </c>
      <c r="F394" s="5" t="s">
        <v>2641</v>
      </c>
      <c r="G394" s="5" t="s">
        <v>2878</v>
      </c>
      <c r="H394" s="5" t="s">
        <v>2879</v>
      </c>
      <c r="I394" s="5">
        <v>356</v>
      </c>
      <c r="J394" s="6">
        <v>45469.38380787037</v>
      </c>
      <c r="K394" s="5"/>
      <c r="L394" s="5" t="s">
        <v>2880</v>
      </c>
      <c r="M394" s="5"/>
      <c r="N394" s="5"/>
      <c r="O394" s="5"/>
      <c r="P394" s="5"/>
      <c r="Q394" s="5"/>
      <c r="R394" s="5"/>
      <c r="S394" s="5">
        <v>115</v>
      </c>
      <c r="T394" s="5">
        <v>57.5</v>
      </c>
      <c r="U394" s="5">
        <v>29</v>
      </c>
      <c r="V394" s="5">
        <v>4</v>
      </c>
      <c r="W394" s="5">
        <v>2</v>
      </c>
      <c r="X394" s="5" t="s">
        <v>2881</v>
      </c>
      <c r="Y394" s="5"/>
      <c r="Z394" s="5" t="s">
        <v>2882</v>
      </c>
    </row>
    <row r="395" spans="1:26" x14ac:dyDescent="0.35">
      <c r="A395" s="8">
        <v>105</v>
      </c>
      <c r="B395" s="12" t="s">
        <v>2883</v>
      </c>
      <c r="C395" s="5" t="s">
        <v>2884</v>
      </c>
      <c r="D395" s="8">
        <v>2022</v>
      </c>
      <c r="E395" s="5" t="s">
        <v>2885</v>
      </c>
      <c r="F395" s="5" t="s">
        <v>2641</v>
      </c>
      <c r="G395" s="5" t="s">
        <v>2886</v>
      </c>
      <c r="H395" s="5" t="s">
        <v>2887</v>
      </c>
      <c r="I395" s="5">
        <v>358</v>
      </c>
      <c r="J395" s="6">
        <v>45469.38380787037</v>
      </c>
      <c r="K395" s="5"/>
      <c r="L395" s="5" t="s">
        <v>2888</v>
      </c>
      <c r="M395" s="5"/>
      <c r="N395" s="5"/>
      <c r="O395" s="5"/>
      <c r="P395" s="5"/>
      <c r="Q395" s="5"/>
      <c r="R395" s="5"/>
      <c r="S395" s="5">
        <v>105</v>
      </c>
      <c r="T395" s="5">
        <v>52.5</v>
      </c>
      <c r="U395" s="5">
        <v>26</v>
      </c>
      <c r="V395" s="5">
        <v>4</v>
      </c>
      <c r="W395" s="5">
        <v>2</v>
      </c>
      <c r="X395" s="5" t="s">
        <v>2889</v>
      </c>
      <c r="Y395" s="5" t="s">
        <v>2890</v>
      </c>
      <c r="Z395" s="5" t="s">
        <v>2891</v>
      </c>
    </row>
    <row r="396" spans="1:26" x14ac:dyDescent="0.35">
      <c r="A396" s="8">
        <v>84</v>
      </c>
      <c r="B396" s="12" t="s">
        <v>2892</v>
      </c>
      <c r="C396" s="5" t="s">
        <v>2893</v>
      </c>
      <c r="D396" s="8">
        <v>2021</v>
      </c>
      <c r="E396" s="5" t="s">
        <v>82</v>
      </c>
      <c r="F396" s="5" t="s">
        <v>2641</v>
      </c>
      <c r="G396" s="5" t="s">
        <v>2894</v>
      </c>
      <c r="H396" s="5" t="s">
        <v>2895</v>
      </c>
      <c r="I396" s="5">
        <v>384</v>
      </c>
      <c r="J396" s="6">
        <v>45469.38380787037</v>
      </c>
      <c r="K396" s="5"/>
      <c r="L396" s="5" t="s">
        <v>2896</v>
      </c>
      <c r="M396" s="5"/>
      <c r="N396" s="5"/>
      <c r="O396" s="5"/>
      <c r="P396" s="5"/>
      <c r="Q396" s="5"/>
      <c r="R396" s="5"/>
      <c r="S396" s="5">
        <v>84</v>
      </c>
      <c r="T396" s="5">
        <v>28</v>
      </c>
      <c r="U396" s="5">
        <v>17</v>
      </c>
      <c r="V396" s="5">
        <v>5</v>
      </c>
      <c r="W396" s="5">
        <v>3</v>
      </c>
      <c r="X396" s="5" t="s">
        <v>2897</v>
      </c>
      <c r="Y396" s="5" t="s">
        <v>2898</v>
      </c>
      <c r="Z396" s="5" t="s">
        <v>2899</v>
      </c>
    </row>
    <row r="397" spans="1:26" x14ac:dyDescent="0.35">
      <c r="A397" s="8">
        <v>58</v>
      </c>
      <c r="B397" s="12" t="s">
        <v>2900</v>
      </c>
      <c r="C397" s="5" t="s">
        <v>2901</v>
      </c>
      <c r="D397" s="8">
        <v>2024</v>
      </c>
      <c r="E397" s="5" t="s">
        <v>2902</v>
      </c>
      <c r="F397" s="5" t="s">
        <v>2641</v>
      </c>
      <c r="G397" s="5" t="s">
        <v>2903</v>
      </c>
      <c r="H397" s="5" t="s">
        <v>2904</v>
      </c>
      <c r="I397" s="5">
        <v>401</v>
      </c>
      <c r="J397" s="6">
        <v>45469.38380787037</v>
      </c>
      <c r="K397" s="5"/>
      <c r="L397" s="5" t="s">
        <v>2905</v>
      </c>
      <c r="M397" s="5"/>
      <c r="N397" s="5"/>
      <c r="O397" s="5"/>
      <c r="P397" s="5"/>
      <c r="Q397" s="5"/>
      <c r="R397" s="5"/>
      <c r="S397" s="5">
        <v>58</v>
      </c>
      <c r="T397" s="5">
        <v>58</v>
      </c>
      <c r="U397" s="5">
        <v>12</v>
      </c>
      <c r="V397" s="5">
        <v>5</v>
      </c>
      <c r="W397" s="5">
        <v>1</v>
      </c>
      <c r="X397" s="5" t="s">
        <v>2906</v>
      </c>
      <c r="Y397" s="5" t="s">
        <v>2907</v>
      </c>
      <c r="Z397" s="5" t="s">
        <v>2908</v>
      </c>
    </row>
    <row r="398" spans="1:26" x14ac:dyDescent="0.35">
      <c r="A398" s="8">
        <v>69</v>
      </c>
      <c r="B398" s="12" t="s">
        <v>2909</v>
      </c>
      <c r="C398" s="5" t="s">
        <v>2910</v>
      </c>
      <c r="D398" s="8">
        <v>2023</v>
      </c>
      <c r="E398" s="5" t="s">
        <v>82</v>
      </c>
      <c r="F398" s="5" t="s">
        <v>2641</v>
      </c>
      <c r="G398" s="5" t="s">
        <v>2911</v>
      </c>
      <c r="H398" s="5" t="s">
        <v>2912</v>
      </c>
      <c r="I398" s="5">
        <v>425</v>
      </c>
      <c r="J398" s="6">
        <v>45469.38380787037</v>
      </c>
      <c r="K398" s="5"/>
      <c r="L398" s="5" t="s">
        <v>2913</v>
      </c>
      <c r="M398" s="5"/>
      <c r="N398" s="5"/>
      <c r="O398" s="5"/>
      <c r="P398" s="5"/>
      <c r="Q398" s="5"/>
      <c r="R398" s="5"/>
      <c r="S398" s="5">
        <v>69</v>
      </c>
      <c r="T398" s="5">
        <v>69</v>
      </c>
      <c r="U398" s="5">
        <v>17</v>
      </c>
      <c r="V398" s="5">
        <v>4</v>
      </c>
      <c r="W398" s="5">
        <v>1</v>
      </c>
      <c r="X398" s="5" t="s">
        <v>2914</v>
      </c>
      <c r="Y398" s="5" t="s">
        <v>2915</v>
      </c>
      <c r="Z398" s="5" t="s">
        <v>2916</v>
      </c>
    </row>
    <row r="399" spans="1:26" x14ac:dyDescent="0.35">
      <c r="A399" s="8">
        <v>88</v>
      </c>
      <c r="B399" s="12" t="s">
        <v>2917</v>
      </c>
      <c r="C399" s="5" t="s">
        <v>2918</v>
      </c>
      <c r="D399" s="8">
        <v>2022</v>
      </c>
      <c r="E399" s="5" t="s">
        <v>2919</v>
      </c>
      <c r="F399" s="5" t="s">
        <v>2641</v>
      </c>
      <c r="G399" s="5" t="s">
        <v>2920</v>
      </c>
      <c r="H399" s="5" t="s">
        <v>2921</v>
      </c>
      <c r="I399" s="5">
        <v>438</v>
      </c>
      <c r="J399" s="6">
        <v>45469.38380787037</v>
      </c>
      <c r="K399" s="5"/>
      <c r="L399" s="5" t="s">
        <v>2922</v>
      </c>
      <c r="M399" s="5"/>
      <c r="N399" s="5"/>
      <c r="O399" s="5"/>
      <c r="P399" s="5"/>
      <c r="Q399" s="5"/>
      <c r="R399" s="5"/>
      <c r="S399" s="5">
        <v>88</v>
      </c>
      <c r="T399" s="5">
        <v>44</v>
      </c>
      <c r="U399" s="5">
        <v>29</v>
      </c>
      <c r="V399" s="5">
        <v>3</v>
      </c>
      <c r="W399" s="5">
        <v>2</v>
      </c>
      <c r="X399" s="5" t="s">
        <v>2923</v>
      </c>
      <c r="Y399" s="5" t="s">
        <v>2924</v>
      </c>
      <c r="Z399" s="5" t="s">
        <v>2925</v>
      </c>
    </row>
    <row r="400" spans="1:26" x14ac:dyDescent="0.35">
      <c r="A400" s="8">
        <v>80</v>
      </c>
      <c r="B400" s="12" t="s">
        <v>2926</v>
      </c>
      <c r="C400" s="5" t="s">
        <v>2927</v>
      </c>
      <c r="D400" s="8">
        <v>2022</v>
      </c>
      <c r="E400" s="5" t="s">
        <v>2928</v>
      </c>
      <c r="F400" s="5" t="s">
        <v>2641</v>
      </c>
      <c r="G400" s="5" t="s">
        <v>2929</v>
      </c>
      <c r="H400" s="5" t="s">
        <v>2930</v>
      </c>
      <c r="I400" s="5">
        <v>440</v>
      </c>
      <c r="J400" s="6">
        <v>45469.38380787037</v>
      </c>
      <c r="K400" s="5"/>
      <c r="L400" s="5" t="s">
        <v>2931</v>
      </c>
      <c r="M400" s="5"/>
      <c r="N400" s="5"/>
      <c r="O400" s="5"/>
      <c r="P400" s="5"/>
      <c r="Q400" s="5"/>
      <c r="R400" s="5"/>
      <c r="S400" s="5">
        <v>80</v>
      </c>
      <c r="T400" s="5">
        <v>40</v>
      </c>
      <c r="U400" s="5">
        <v>40</v>
      </c>
      <c r="V400" s="5">
        <v>2</v>
      </c>
      <c r="W400" s="5">
        <v>2</v>
      </c>
      <c r="X400" s="5" t="s">
        <v>2932</v>
      </c>
      <c r="Y400" s="5" t="s">
        <v>2933</v>
      </c>
      <c r="Z400" s="5" t="s">
        <v>2934</v>
      </c>
    </row>
    <row r="401" spans="1:26" x14ac:dyDescent="0.35">
      <c r="A401" s="8">
        <v>100</v>
      </c>
      <c r="B401" s="12" t="s">
        <v>556</v>
      </c>
      <c r="C401" s="5" t="s">
        <v>2935</v>
      </c>
      <c r="D401" s="8">
        <v>2021</v>
      </c>
      <c r="E401" s="5" t="s">
        <v>2936</v>
      </c>
      <c r="F401" s="5" t="s">
        <v>2641</v>
      </c>
      <c r="G401" s="5" t="s">
        <v>2937</v>
      </c>
      <c r="H401" s="5" t="s">
        <v>2938</v>
      </c>
      <c r="I401" s="5">
        <v>446</v>
      </c>
      <c r="J401" s="6">
        <v>45469.38380787037</v>
      </c>
      <c r="K401" s="5"/>
      <c r="L401" s="5" t="s">
        <v>2939</v>
      </c>
      <c r="M401" s="5"/>
      <c r="N401" s="5"/>
      <c r="O401" s="5"/>
      <c r="P401" s="5"/>
      <c r="Q401" s="5"/>
      <c r="R401" s="5"/>
      <c r="S401" s="5">
        <v>100</v>
      </c>
      <c r="T401" s="5">
        <v>33.33</v>
      </c>
      <c r="U401" s="5">
        <v>100</v>
      </c>
      <c r="V401" s="5">
        <v>1</v>
      </c>
      <c r="W401" s="5">
        <v>3</v>
      </c>
      <c r="X401" s="5" t="s">
        <v>2940</v>
      </c>
      <c r="Y401" s="5" t="s">
        <v>2941</v>
      </c>
      <c r="Z401" s="5" t="s">
        <v>2942</v>
      </c>
    </row>
    <row r="402" spans="1:26" x14ac:dyDescent="0.35">
      <c r="A402" s="8">
        <v>22</v>
      </c>
      <c r="B402" s="12" t="s">
        <v>2943</v>
      </c>
      <c r="C402" s="5" t="s">
        <v>2944</v>
      </c>
      <c r="D402" s="8">
        <v>2024</v>
      </c>
      <c r="E402" s="5" t="s">
        <v>2945</v>
      </c>
      <c r="F402" s="5" t="s">
        <v>2641</v>
      </c>
      <c r="G402" s="5" t="s">
        <v>2946</v>
      </c>
      <c r="H402" s="5" t="s">
        <v>2947</v>
      </c>
      <c r="I402" s="5">
        <v>454</v>
      </c>
      <c r="J402" s="6">
        <v>45469.38380787037</v>
      </c>
      <c r="K402" s="5"/>
      <c r="L402" s="5" t="s">
        <v>2948</v>
      </c>
      <c r="M402" s="5"/>
      <c r="N402" s="5"/>
      <c r="O402" s="5"/>
      <c r="P402" s="5"/>
      <c r="Q402" s="5"/>
      <c r="R402" s="5"/>
      <c r="S402" s="5">
        <v>22</v>
      </c>
      <c r="T402" s="5">
        <v>22</v>
      </c>
      <c r="U402" s="5">
        <v>6</v>
      </c>
      <c r="V402" s="5">
        <v>4</v>
      </c>
      <c r="W402" s="5">
        <v>1</v>
      </c>
      <c r="X402" s="5" t="s">
        <v>2949</v>
      </c>
      <c r="Y402" s="5"/>
      <c r="Z402" s="5" t="s">
        <v>2950</v>
      </c>
    </row>
    <row r="403" spans="1:26" x14ac:dyDescent="0.35">
      <c r="A403" s="8">
        <v>41</v>
      </c>
      <c r="B403" s="12" t="s">
        <v>2951</v>
      </c>
      <c r="C403" s="5" t="s">
        <v>2952</v>
      </c>
      <c r="D403" s="8">
        <v>2023</v>
      </c>
      <c r="E403" s="5" t="s">
        <v>2741</v>
      </c>
      <c r="F403" s="5" t="s">
        <v>2641</v>
      </c>
      <c r="G403" s="5" t="s">
        <v>2953</v>
      </c>
      <c r="H403" s="5" t="s">
        <v>2954</v>
      </c>
      <c r="I403" s="5">
        <v>491</v>
      </c>
      <c r="J403" s="6">
        <v>45469.38380787037</v>
      </c>
      <c r="K403" s="5"/>
      <c r="L403" s="5" t="s">
        <v>2955</v>
      </c>
      <c r="M403" s="5"/>
      <c r="N403" s="5"/>
      <c r="O403" s="5"/>
      <c r="P403" s="5"/>
      <c r="Q403" s="5"/>
      <c r="R403" s="5"/>
      <c r="S403" s="5">
        <v>41</v>
      </c>
      <c r="T403" s="5">
        <v>41</v>
      </c>
      <c r="U403" s="5">
        <v>7</v>
      </c>
      <c r="V403" s="5">
        <v>6</v>
      </c>
      <c r="W403" s="5">
        <v>1</v>
      </c>
      <c r="X403" s="5" t="s">
        <v>2956</v>
      </c>
      <c r="Y403" s="5"/>
      <c r="Z403" s="5" t="s">
        <v>2957</v>
      </c>
    </row>
    <row r="404" spans="1:26" x14ac:dyDescent="0.35">
      <c r="A404" s="8">
        <v>137</v>
      </c>
      <c r="B404" s="12" t="s">
        <v>2958</v>
      </c>
      <c r="C404" s="5" t="s">
        <v>2959</v>
      </c>
      <c r="D404" s="8">
        <v>2021</v>
      </c>
      <c r="E404" s="5" t="s">
        <v>82</v>
      </c>
      <c r="F404" s="5" t="s">
        <v>2641</v>
      </c>
      <c r="G404" s="5" t="s">
        <v>2960</v>
      </c>
      <c r="H404" s="5" t="s">
        <v>2961</v>
      </c>
      <c r="I404" s="5">
        <v>503</v>
      </c>
      <c r="J404" s="6">
        <v>45469.38380787037</v>
      </c>
      <c r="K404" s="5"/>
      <c r="L404" s="5" t="s">
        <v>2962</v>
      </c>
      <c r="M404" s="5"/>
      <c r="N404" s="5"/>
      <c r="O404" s="5"/>
      <c r="P404" s="5"/>
      <c r="Q404" s="5"/>
      <c r="R404" s="5"/>
      <c r="S404" s="5">
        <v>137</v>
      </c>
      <c r="T404" s="5">
        <v>45.67</v>
      </c>
      <c r="U404" s="5">
        <v>23</v>
      </c>
      <c r="V404" s="5">
        <v>6</v>
      </c>
      <c r="W404" s="5">
        <v>3</v>
      </c>
      <c r="X404" s="5" t="s">
        <v>2963</v>
      </c>
      <c r="Y404" s="5"/>
      <c r="Z404" s="5" t="s">
        <v>2964</v>
      </c>
    </row>
    <row r="405" spans="1:26" x14ac:dyDescent="0.35">
      <c r="A405" s="8">
        <v>52</v>
      </c>
      <c r="B405" s="12" t="s">
        <v>2965</v>
      </c>
      <c r="C405" s="5" t="s">
        <v>2966</v>
      </c>
      <c r="D405" s="8">
        <v>2022</v>
      </c>
      <c r="E405" s="5" t="s">
        <v>2967</v>
      </c>
      <c r="F405" s="5" t="s">
        <v>2641</v>
      </c>
      <c r="G405" s="5" t="s">
        <v>2968</v>
      </c>
      <c r="H405" s="5" t="s">
        <v>2969</v>
      </c>
      <c r="I405" s="5">
        <v>530</v>
      </c>
      <c r="J405" s="6">
        <v>45469.38380787037</v>
      </c>
      <c r="K405" s="5"/>
      <c r="L405" s="5" t="s">
        <v>2970</v>
      </c>
      <c r="M405" s="5"/>
      <c r="N405" s="5"/>
      <c r="O405" s="5"/>
      <c r="P405" s="5"/>
      <c r="Q405" s="5"/>
      <c r="R405" s="5"/>
      <c r="S405" s="5">
        <v>52</v>
      </c>
      <c r="T405" s="5">
        <v>26</v>
      </c>
      <c r="U405" s="5">
        <v>17</v>
      </c>
      <c r="V405" s="5">
        <v>3</v>
      </c>
      <c r="W405" s="5">
        <v>2</v>
      </c>
      <c r="X405" s="5" t="s">
        <v>2971</v>
      </c>
      <c r="Y405" s="5" t="s">
        <v>2972</v>
      </c>
      <c r="Z405" s="5" t="s">
        <v>2973</v>
      </c>
    </row>
    <row r="406" spans="1:26" x14ac:dyDescent="0.35">
      <c r="A406" s="8">
        <v>83</v>
      </c>
      <c r="B406" s="12" t="s">
        <v>2974</v>
      </c>
      <c r="C406" s="5" t="s">
        <v>2975</v>
      </c>
      <c r="D406" s="8">
        <v>2022</v>
      </c>
      <c r="E406" s="5" t="s">
        <v>82</v>
      </c>
      <c r="F406" s="5" t="s">
        <v>2641</v>
      </c>
      <c r="G406" s="5" t="s">
        <v>2976</v>
      </c>
      <c r="H406" s="5" t="s">
        <v>2977</v>
      </c>
      <c r="I406" s="5">
        <v>551</v>
      </c>
      <c r="J406" s="6">
        <v>45469.38380787037</v>
      </c>
      <c r="K406" s="5"/>
      <c r="L406" s="5" t="s">
        <v>2978</v>
      </c>
      <c r="M406" s="5"/>
      <c r="N406" s="5"/>
      <c r="O406" s="5"/>
      <c r="P406" s="5"/>
      <c r="Q406" s="5"/>
      <c r="R406" s="5"/>
      <c r="S406" s="5">
        <v>83</v>
      </c>
      <c r="T406" s="5">
        <v>41.5</v>
      </c>
      <c r="U406" s="5">
        <v>28</v>
      </c>
      <c r="V406" s="5">
        <v>3</v>
      </c>
      <c r="W406" s="5">
        <v>2</v>
      </c>
      <c r="X406" s="5" t="s">
        <v>2979</v>
      </c>
      <c r="Y406" s="5"/>
      <c r="Z406" s="5" t="s">
        <v>2980</v>
      </c>
    </row>
    <row r="407" spans="1:26" x14ac:dyDescent="0.35">
      <c r="A407" s="8">
        <v>109</v>
      </c>
      <c r="B407" s="12" t="s">
        <v>2981</v>
      </c>
      <c r="C407" s="5" t="s">
        <v>2982</v>
      </c>
      <c r="D407" s="8">
        <v>2022</v>
      </c>
      <c r="E407" s="5" t="s">
        <v>2983</v>
      </c>
      <c r="F407" s="5" t="s">
        <v>2641</v>
      </c>
      <c r="G407" s="5" t="s">
        <v>2984</v>
      </c>
      <c r="H407" s="5" t="s">
        <v>2985</v>
      </c>
      <c r="I407" s="5">
        <v>573</v>
      </c>
      <c r="J407" s="6">
        <v>45469.38380787037</v>
      </c>
      <c r="K407" s="5"/>
      <c r="L407" s="5" t="s">
        <v>2986</v>
      </c>
      <c r="M407" s="5"/>
      <c r="N407" s="5"/>
      <c r="O407" s="5"/>
      <c r="P407" s="5"/>
      <c r="Q407" s="5"/>
      <c r="R407" s="5"/>
      <c r="S407" s="5">
        <v>109</v>
      </c>
      <c r="T407" s="5">
        <v>54.5</v>
      </c>
      <c r="U407" s="5">
        <v>36</v>
      </c>
      <c r="V407" s="5">
        <v>3</v>
      </c>
      <c r="W407" s="5">
        <v>2</v>
      </c>
      <c r="X407" s="5" t="s">
        <v>2987</v>
      </c>
      <c r="Y407" s="5"/>
      <c r="Z407" s="5" t="s">
        <v>2988</v>
      </c>
    </row>
    <row r="408" spans="1:26" x14ac:dyDescent="0.35">
      <c r="A408" s="8">
        <v>88</v>
      </c>
      <c r="B408" s="12" t="s">
        <v>2989</v>
      </c>
      <c r="C408" s="5" t="s">
        <v>2990</v>
      </c>
      <c r="D408" s="8">
        <v>2022</v>
      </c>
      <c r="E408" s="5" t="s">
        <v>2991</v>
      </c>
      <c r="F408" s="5" t="s">
        <v>2641</v>
      </c>
      <c r="G408" s="5" t="s">
        <v>2992</v>
      </c>
      <c r="H408" s="5" t="s">
        <v>2993</v>
      </c>
      <c r="I408" s="5">
        <v>584</v>
      </c>
      <c r="J408" s="6">
        <v>45469.38380787037</v>
      </c>
      <c r="K408" s="5"/>
      <c r="L408" s="5" t="s">
        <v>2994</v>
      </c>
      <c r="M408" s="5"/>
      <c r="N408" s="5"/>
      <c r="O408" s="5"/>
      <c r="P408" s="5"/>
      <c r="Q408" s="5"/>
      <c r="R408" s="5"/>
      <c r="S408" s="5">
        <v>88</v>
      </c>
      <c r="T408" s="5">
        <v>44</v>
      </c>
      <c r="U408" s="5">
        <v>18</v>
      </c>
      <c r="V408" s="5">
        <v>5</v>
      </c>
      <c r="W408" s="5">
        <v>2</v>
      </c>
      <c r="X408" s="5" t="s">
        <v>2995</v>
      </c>
      <c r="Y408" s="5" t="s">
        <v>2996</v>
      </c>
      <c r="Z408" s="5" t="s">
        <v>2997</v>
      </c>
    </row>
    <row r="409" spans="1:26" x14ac:dyDescent="0.35">
      <c r="A409" s="8">
        <v>42</v>
      </c>
      <c r="B409" s="12" t="s">
        <v>2998</v>
      </c>
      <c r="C409" s="5" t="s">
        <v>2999</v>
      </c>
      <c r="D409" s="8">
        <v>2022</v>
      </c>
      <c r="E409" s="5" t="s">
        <v>3000</v>
      </c>
      <c r="F409" s="5" t="s">
        <v>2641</v>
      </c>
      <c r="G409" s="5" t="s">
        <v>3001</v>
      </c>
      <c r="H409" s="5" t="s">
        <v>3002</v>
      </c>
      <c r="I409" s="5">
        <v>613</v>
      </c>
      <c r="J409" s="6">
        <v>45469.38380787037</v>
      </c>
      <c r="K409" s="5"/>
      <c r="L409" s="5" t="s">
        <v>3003</v>
      </c>
      <c r="M409" s="5"/>
      <c r="N409" s="5"/>
      <c r="O409" s="5"/>
      <c r="P409" s="5"/>
      <c r="Q409" s="5"/>
      <c r="R409" s="5"/>
      <c r="S409" s="5">
        <v>42</v>
      </c>
      <c r="T409" s="5">
        <v>21</v>
      </c>
      <c r="U409" s="5">
        <v>21</v>
      </c>
      <c r="V409" s="5">
        <v>2</v>
      </c>
      <c r="W409" s="5">
        <v>2</v>
      </c>
      <c r="X409" s="5" t="s">
        <v>3004</v>
      </c>
      <c r="Y409" s="5" t="s">
        <v>3005</v>
      </c>
      <c r="Z409" s="5" t="s">
        <v>3006</v>
      </c>
    </row>
    <row r="410" spans="1:26" x14ac:dyDescent="0.35">
      <c r="A410" s="8">
        <v>102</v>
      </c>
      <c r="B410" s="12" t="s">
        <v>3007</v>
      </c>
      <c r="C410" s="5" t="s">
        <v>3008</v>
      </c>
      <c r="D410" s="8">
        <v>2021</v>
      </c>
      <c r="E410" s="5" t="s">
        <v>3009</v>
      </c>
      <c r="F410" s="5" t="s">
        <v>2641</v>
      </c>
      <c r="G410" s="5" t="s">
        <v>3010</v>
      </c>
      <c r="H410" s="5" t="s">
        <v>3011</v>
      </c>
      <c r="I410" s="5">
        <v>671</v>
      </c>
      <c r="J410" s="6">
        <v>45469.38380787037</v>
      </c>
      <c r="K410" s="5"/>
      <c r="L410" s="5" t="s">
        <v>3012</v>
      </c>
      <c r="M410" s="5"/>
      <c r="N410" s="5"/>
      <c r="O410" s="5"/>
      <c r="P410" s="5"/>
      <c r="Q410" s="5"/>
      <c r="R410" s="5"/>
      <c r="S410" s="5">
        <v>102</v>
      </c>
      <c r="T410" s="5">
        <v>34</v>
      </c>
      <c r="U410" s="5">
        <v>26</v>
      </c>
      <c r="V410" s="5">
        <v>4</v>
      </c>
      <c r="W410" s="5">
        <v>3</v>
      </c>
      <c r="X410" s="5" t="s">
        <v>3013</v>
      </c>
      <c r="Y410" s="5"/>
      <c r="Z410" s="5" t="s">
        <v>3014</v>
      </c>
    </row>
    <row r="411" spans="1:26" x14ac:dyDescent="0.35">
      <c r="A411" s="8">
        <v>60</v>
      </c>
      <c r="B411" s="12" t="s">
        <v>3015</v>
      </c>
      <c r="C411" s="5" t="s">
        <v>3016</v>
      </c>
      <c r="D411" s="8">
        <v>2022</v>
      </c>
      <c r="E411" s="5" t="s">
        <v>3017</v>
      </c>
      <c r="F411" s="5" t="s">
        <v>2641</v>
      </c>
      <c r="G411" s="5" t="s">
        <v>3018</v>
      </c>
      <c r="H411" s="5" t="s">
        <v>3019</v>
      </c>
      <c r="I411" s="5">
        <v>679</v>
      </c>
      <c r="J411" s="6">
        <v>45469.38380787037</v>
      </c>
      <c r="K411" s="5"/>
      <c r="L411" s="5" t="s">
        <v>3020</v>
      </c>
      <c r="M411" s="5"/>
      <c r="N411" s="5"/>
      <c r="O411" s="5"/>
      <c r="P411" s="5"/>
      <c r="Q411" s="5"/>
      <c r="R411" s="5"/>
      <c r="S411" s="5">
        <v>60</v>
      </c>
      <c r="T411" s="5">
        <v>30</v>
      </c>
      <c r="U411" s="5">
        <v>30</v>
      </c>
      <c r="V411" s="5">
        <v>2</v>
      </c>
      <c r="W411" s="5">
        <v>2</v>
      </c>
      <c r="X411" s="5" t="s">
        <v>3021</v>
      </c>
      <c r="Y411" s="5" t="s">
        <v>3022</v>
      </c>
      <c r="Z411" s="5" t="s">
        <v>3023</v>
      </c>
    </row>
    <row r="412" spans="1:26" x14ac:dyDescent="0.35">
      <c r="A412" s="8">
        <v>47</v>
      </c>
      <c r="B412" s="12" t="s">
        <v>3024</v>
      </c>
      <c r="C412" s="5" t="s">
        <v>3025</v>
      </c>
      <c r="D412" s="8">
        <v>2023</v>
      </c>
      <c r="E412" s="5" t="s">
        <v>3026</v>
      </c>
      <c r="F412" s="5" t="s">
        <v>2641</v>
      </c>
      <c r="G412" s="5" t="s">
        <v>3027</v>
      </c>
      <c r="H412" s="5" t="s">
        <v>3028</v>
      </c>
      <c r="I412" s="5">
        <v>682</v>
      </c>
      <c r="J412" s="6">
        <v>45469.38380787037</v>
      </c>
      <c r="K412" s="5"/>
      <c r="L412" s="5" t="s">
        <v>3029</v>
      </c>
      <c r="M412" s="5"/>
      <c r="N412" s="5"/>
      <c r="O412" s="5"/>
      <c r="P412" s="5"/>
      <c r="Q412" s="5"/>
      <c r="R412" s="5"/>
      <c r="S412" s="5">
        <v>47</v>
      </c>
      <c r="T412" s="5">
        <v>47</v>
      </c>
      <c r="U412" s="5">
        <v>16</v>
      </c>
      <c r="V412" s="5">
        <v>3</v>
      </c>
      <c r="W412" s="5">
        <v>1</v>
      </c>
      <c r="X412" s="5" t="s">
        <v>3030</v>
      </c>
      <c r="Y412" s="5"/>
      <c r="Z412" s="5" t="s">
        <v>3031</v>
      </c>
    </row>
    <row r="413" spans="1:26" x14ac:dyDescent="0.35">
      <c r="A413" s="8">
        <v>162</v>
      </c>
      <c r="B413" s="12" t="s">
        <v>3032</v>
      </c>
      <c r="C413" s="5" t="s">
        <v>3033</v>
      </c>
      <c r="D413" s="8">
        <v>2021</v>
      </c>
      <c r="E413" s="5" t="s">
        <v>2741</v>
      </c>
      <c r="F413" s="5" t="s">
        <v>2641</v>
      </c>
      <c r="G413" s="5" t="s">
        <v>3034</v>
      </c>
      <c r="H413" s="5" t="s">
        <v>3035</v>
      </c>
      <c r="I413" s="5">
        <v>694</v>
      </c>
      <c r="J413" s="6">
        <v>45469.38380787037</v>
      </c>
      <c r="K413" s="5"/>
      <c r="L413" s="5" t="s">
        <v>3036</v>
      </c>
      <c r="M413" s="5"/>
      <c r="N413" s="5"/>
      <c r="O413" s="5"/>
      <c r="P413" s="5"/>
      <c r="Q413" s="5"/>
      <c r="R413" s="5"/>
      <c r="S413" s="5">
        <v>162</v>
      </c>
      <c r="T413" s="5">
        <v>54</v>
      </c>
      <c r="U413" s="5">
        <v>54</v>
      </c>
      <c r="V413" s="5">
        <v>3</v>
      </c>
      <c r="W413" s="5">
        <v>3</v>
      </c>
      <c r="X413" s="5" t="s">
        <v>3037</v>
      </c>
      <c r="Y413" s="5" t="s">
        <v>3038</v>
      </c>
      <c r="Z413" s="5" t="s">
        <v>3039</v>
      </c>
    </row>
    <row r="414" spans="1:26" x14ac:dyDescent="0.35">
      <c r="A414" s="8">
        <v>61</v>
      </c>
      <c r="B414" s="12" t="s">
        <v>3040</v>
      </c>
      <c r="C414" s="5" t="s">
        <v>3041</v>
      </c>
      <c r="D414" s="8">
        <v>2021</v>
      </c>
      <c r="E414" s="5" t="s">
        <v>3042</v>
      </c>
      <c r="F414" s="5" t="s">
        <v>2641</v>
      </c>
      <c r="G414" s="5" t="s">
        <v>3043</v>
      </c>
      <c r="H414" s="5" t="s">
        <v>3044</v>
      </c>
      <c r="I414" s="5">
        <v>706</v>
      </c>
      <c r="J414" s="6">
        <v>45469.38380787037</v>
      </c>
      <c r="K414" s="5"/>
      <c r="L414" s="5" t="s">
        <v>3045</v>
      </c>
      <c r="M414" s="5"/>
      <c r="N414" s="5"/>
      <c r="O414" s="5"/>
      <c r="P414" s="5"/>
      <c r="Q414" s="5"/>
      <c r="R414" s="5"/>
      <c r="S414" s="5">
        <v>61</v>
      </c>
      <c r="T414" s="5">
        <v>20.329999999999998</v>
      </c>
      <c r="U414" s="5">
        <v>31</v>
      </c>
      <c r="V414" s="5">
        <v>2</v>
      </c>
      <c r="W414" s="5">
        <v>3</v>
      </c>
      <c r="X414" s="5" t="s">
        <v>3046</v>
      </c>
      <c r="Y414" s="5"/>
      <c r="Z414" s="5" t="s">
        <v>3047</v>
      </c>
    </row>
    <row r="415" spans="1:26" x14ac:dyDescent="0.35">
      <c r="A415" s="8">
        <v>112</v>
      </c>
      <c r="B415" s="12" t="s">
        <v>3048</v>
      </c>
      <c r="C415" s="5" t="s">
        <v>3049</v>
      </c>
      <c r="D415" s="8">
        <v>2022</v>
      </c>
      <c r="E415" s="5" t="s">
        <v>3050</v>
      </c>
      <c r="F415" s="5" t="s">
        <v>2641</v>
      </c>
      <c r="G415" s="5" t="s">
        <v>3051</v>
      </c>
      <c r="H415" s="5" t="s">
        <v>3052</v>
      </c>
      <c r="I415" s="5">
        <v>743</v>
      </c>
      <c r="J415" s="6">
        <v>45469.38380787037</v>
      </c>
      <c r="K415" s="5"/>
      <c r="L415" s="5" t="s">
        <v>3053</v>
      </c>
      <c r="M415" s="5"/>
      <c r="N415" s="5"/>
      <c r="O415" s="5"/>
      <c r="P415" s="5"/>
      <c r="Q415" s="5"/>
      <c r="R415" s="5"/>
      <c r="S415" s="5">
        <v>112</v>
      </c>
      <c r="T415" s="5">
        <v>56</v>
      </c>
      <c r="U415" s="5">
        <v>28</v>
      </c>
      <c r="V415" s="5">
        <v>4</v>
      </c>
      <c r="W415" s="5">
        <v>2</v>
      </c>
      <c r="X415" s="5" t="s">
        <v>3054</v>
      </c>
      <c r="Y415" s="5" t="s">
        <v>3055</v>
      </c>
      <c r="Z415" s="5" t="s">
        <v>3056</v>
      </c>
    </row>
    <row r="416" spans="1:26" x14ac:dyDescent="0.35">
      <c r="A416" s="8">
        <v>116</v>
      </c>
      <c r="B416" s="12" t="s">
        <v>3057</v>
      </c>
      <c r="C416" s="5" t="s">
        <v>3058</v>
      </c>
      <c r="D416" s="8">
        <v>2022</v>
      </c>
      <c r="E416" s="5" t="s">
        <v>3009</v>
      </c>
      <c r="F416" s="5" t="s">
        <v>2641</v>
      </c>
      <c r="G416" s="5" t="s">
        <v>3059</v>
      </c>
      <c r="H416" s="5" t="s">
        <v>3060</v>
      </c>
      <c r="I416" s="5">
        <v>761</v>
      </c>
      <c r="J416" s="6">
        <v>45469.38380787037</v>
      </c>
      <c r="K416" s="5"/>
      <c r="L416" s="5" t="s">
        <v>3061</v>
      </c>
      <c r="M416" s="5"/>
      <c r="N416" s="5"/>
      <c r="O416" s="5"/>
      <c r="P416" s="5"/>
      <c r="Q416" s="5"/>
      <c r="R416" s="5"/>
      <c r="S416" s="5">
        <v>116</v>
      </c>
      <c r="T416" s="5">
        <v>58</v>
      </c>
      <c r="U416" s="5">
        <v>39</v>
      </c>
      <c r="V416" s="5">
        <v>3</v>
      </c>
      <c r="W416" s="5">
        <v>2</v>
      </c>
      <c r="X416" s="5" t="s">
        <v>3062</v>
      </c>
      <c r="Y416" s="5" t="s">
        <v>3063</v>
      </c>
      <c r="Z416" s="5" t="s">
        <v>3064</v>
      </c>
    </row>
    <row r="417" spans="1:26" x14ac:dyDescent="0.35">
      <c r="A417" s="8">
        <v>206</v>
      </c>
      <c r="B417" s="12" t="s">
        <v>3065</v>
      </c>
      <c r="C417" s="5" t="s">
        <v>3066</v>
      </c>
      <c r="D417" s="8">
        <v>2021</v>
      </c>
      <c r="E417" s="5" t="s">
        <v>82</v>
      </c>
      <c r="F417" s="5" t="s">
        <v>2641</v>
      </c>
      <c r="G417" s="5" t="s">
        <v>3067</v>
      </c>
      <c r="H417" s="5" t="s">
        <v>3068</v>
      </c>
      <c r="I417" s="5">
        <v>772</v>
      </c>
      <c r="J417" s="6">
        <v>45469.38380787037</v>
      </c>
      <c r="K417" s="5"/>
      <c r="L417" s="5" t="s">
        <v>3069</v>
      </c>
      <c r="M417" s="5"/>
      <c r="N417" s="5"/>
      <c r="O417" s="5"/>
      <c r="P417" s="5"/>
      <c r="Q417" s="5"/>
      <c r="R417" s="5"/>
      <c r="S417" s="5">
        <v>206</v>
      </c>
      <c r="T417" s="5">
        <v>68.67</v>
      </c>
      <c r="U417" s="5">
        <v>52</v>
      </c>
      <c r="V417" s="5">
        <v>4</v>
      </c>
      <c r="W417" s="5">
        <v>3</v>
      </c>
      <c r="X417" s="5" t="s">
        <v>3070</v>
      </c>
      <c r="Y417" s="5" t="s">
        <v>3071</v>
      </c>
      <c r="Z417" s="5" t="s">
        <v>3072</v>
      </c>
    </row>
    <row r="418" spans="1:26" x14ac:dyDescent="0.35">
      <c r="A418" s="8">
        <v>135</v>
      </c>
      <c r="B418" s="12" t="s">
        <v>3073</v>
      </c>
      <c r="C418" s="5" t="s">
        <v>3074</v>
      </c>
      <c r="D418" s="8">
        <v>2021</v>
      </c>
      <c r="E418" s="5" t="s">
        <v>2699</v>
      </c>
      <c r="F418" s="5" t="s">
        <v>2641</v>
      </c>
      <c r="G418" s="5" t="s">
        <v>3075</v>
      </c>
      <c r="H418" s="5" t="s">
        <v>3076</v>
      </c>
      <c r="I418" s="5">
        <v>776</v>
      </c>
      <c r="J418" s="6">
        <v>45469.38380787037</v>
      </c>
      <c r="K418" s="5"/>
      <c r="L418" s="5" t="s">
        <v>3077</v>
      </c>
      <c r="M418" s="5"/>
      <c r="N418" s="5"/>
      <c r="O418" s="5"/>
      <c r="P418" s="5"/>
      <c r="Q418" s="5"/>
      <c r="R418" s="5"/>
      <c r="S418" s="5">
        <v>135</v>
      </c>
      <c r="T418" s="5">
        <v>45</v>
      </c>
      <c r="U418" s="5">
        <v>34</v>
      </c>
      <c r="V418" s="5">
        <v>4</v>
      </c>
      <c r="W418" s="5">
        <v>3</v>
      </c>
      <c r="X418" s="5" t="s">
        <v>3078</v>
      </c>
      <c r="Y418" s="5" t="s">
        <v>3079</v>
      </c>
      <c r="Z418" s="5" t="s">
        <v>3080</v>
      </c>
    </row>
    <row r="419" spans="1:26" x14ac:dyDescent="0.35">
      <c r="A419" s="8">
        <v>96</v>
      </c>
      <c r="B419" s="12" t="s">
        <v>3081</v>
      </c>
      <c r="C419" s="5" t="s">
        <v>3082</v>
      </c>
      <c r="D419" s="8">
        <v>2021</v>
      </c>
      <c r="E419" s="5" t="s">
        <v>2716</v>
      </c>
      <c r="F419" s="5" t="s">
        <v>2641</v>
      </c>
      <c r="G419" s="5" t="s">
        <v>3083</v>
      </c>
      <c r="H419" s="5" t="s">
        <v>3084</v>
      </c>
      <c r="I419" s="5">
        <v>802</v>
      </c>
      <c r="J419" s="6">
        <v>45469.38380787037</v>
      </c>
      <c r="K419" s="5"/>
      <c r="L419" s="5" t="s">
        <v>3085</v>
      </c>
      <c r="M419" s="5"/>
      <c r="N419" s="5"/>
      <c r="O419" s="5"/>
      <c r="P419" s="5"/>
      <c r="Q419" s="5"/>
      <c r="R419" s="5"/>
      <c r="S419" s="5">
        <v>96</v>
      </c>
      <c r="T419" s="5">
        <v>32</v>
      </c>
      <c r="U419" s="5">
        <v>48</v>
      </c>
      <c r="V419" s="5">
        <v>2</v>
      </c>
      <c r="W419" s="5">
        <v>3</v>
      </c>
      <c r="X419" s="5" t="s">
        <v>3086</v>
      </c>
      <c r="Y419" s="5"/>
      <c r="Z419" s="5" t="s">
        <v>3087</v>
      </c>
    </row>
    <row r="420" spans="1:26" x14ac:dyDescent="0.35">
      <c r="A420" s="8">
        <v>46</v>
      </c>
      <c r="B420" s="12" t="s">
        <v>3088</v>
      </c>
      <c r="C420" s="5" t="s">
        <v>3089</v>
      </c>
      <c r="D420" s="8">
        <v>2022</v>
      </c>
      <c r="E420" s="5" t="s">
        <v>3090</v>
      </c>
      <c r="F420" s="5" t="s">
        <v>2641</v>
      </c>
      <c r="G420" s="5" t="s">
        <v>3091</v>
      </c>
      <c r="H420" s="5" t="s">
        <v>3092</v>
      </c>
      <c r="I420" s="5">
        <v>825</v>
      </c>
      <c r="J420" s="6">
        <v>45469.38380787037</v>
      </c>
      <c r="K420" s="5"/>
      <c r="L420" s="5" t="s">
        <v>3093</v>
      </c>
      <c r="M420" s="5"/>
      <c r="N420" s="5"/>
      <c r="O420" s="5"/>
      <c r="P420" s="5"/>
      <c r="Q420" s="5"/>
      <c r="R420" s="5"/>
      <c r="S420" s="5">
        <v>46</v>
      </c>
      <c r="T420" s="5">
        <v>23</v>
      </c>
      <c r="U420" s="5">
        <v>12</v>
      </c>
      <c r="V420" s="5">
        <v>4</v>
      </c>
      <c r="W420" s="5">
        <v>2</v>
      </c>
      <c r="X420" s="5" t="s">
        <v>3094</v>
      </c>
      <c r="Y420" s="5" t="s">
        <v>3095</v>
      </c>
      <c r="Z420" s="5" t="s">
        <v>3096</v>
      </c>
    </row>
    <row r="421" spans="1:26" x14ac:dyDescent="0.35">
      <c r="A421" s="8">
        <v>198</v>
      </c>
      <c r="B421" s="12" t="s">
        <v>3097</v>
      </c>
      <c r="C421" s="5" t="s">
        <v>3098</v>
      </c>
      <c r="D421" s="8">
        <v>2021</v>
      </c>
      <c r="E421" s="5" t="s">
        <v>3099</v>
      </c>
      <c r="F421" s="5" t="s">
        <v>2641</v>
      </c>
      <c r="G421" s="5" t="s">
        <v>3100</v>
      </c>
      <c r="H421" s="5" t="s">
        <v>3101</v>
      </c>
      <c r="I421" s="5">
        <v>855</v>
      </c>
      <c r="J421" s="6">
        <v>45469.38380787037</v>
      </c>
      <c r="K421" s="5"/>
      <c r="L421" s="5" t="s">
        <v>3102</v>
      </c>
      <c r="M421" s="5"/>
      <c r="N421" s="5"/>
      <c r="O421" s="5"/>
      <c r="P421" s="5"/>
      <c r="Q421" s="5"/>
      <c r="R421" s="5"/>
      <c r="S421" s="5">
        <v>198</v>
      </c>
      <c r="T421" s="5">
        <v>66</v>
      </c>
      <c r="U421" s="5">
        <v>50</v>
      </c>
      <c r="V421" s="5">
        <v>4</v>
      </c>
      <c r="W421" s="5">
        <v>3</v>
      </c>
      <c r="X421" s="5" t="s">
        <v>3103</v>
      </c>
      <c r="Y421" s="5" t="s">
        <v>3104</v>
      </c>
      <c r="Z421" s="5" t="s">
        <v>3105</v>
      </c>
    </row>
    <row r="422" spans="1:26" x14ac:dyDescent="0.35">
      <c r="A422" s="8">
        <v>116</v>
      </c>
      <c r="B422" s="12" t="s">
        <v>3106</v>
      </c>
      <c r="C422" s="5" t="s">
        <v>3107</v>
      </c>
      <c r="D422" s="8">
        <v>2021</v>
      </c>
      <c r="E422" s="5" t="s">
        <v>2682</v>
      </c>
      <c r="F422" s="5" t="s">
        <v>2641</v>
      </c>
      <c r="G422" s="5" t="s">
        <v>3108</v>
      </c>
      <c r="H422" s="5" t="s">
        <v>3109</v>
      </c>
      <c r="I422" s="5">
        <v>880</v>
      </c>
      <c r="J422" s="6">
        <v>45469.38380787037</v>
      </c>
      <c r="K422" s="5"/>
      <c r="L422" s="5" t="s">
        <v>3110</v>
      </c>
      <c r="M422" s="5"/>
      <c r="N422" s="5"/>
      <c r="O422" s="5"/>
      <c r="P422" s="5"/>
      <c r="Q422" s="5"/>
      <c r="R422" s="5"/>
      <c r="S422" s="5">
        <v>116</v>
      </c>
      <c r="T422" s="5">
        <v>38.67</v>
      </c>
      <c r="U422" s="5">
        <v>58</v>
      </c>
      <c r="V422" s="5">
        <v>2</v>
      </c>
      <c r="W422" s="5">
        <v>3</v>
      </c>
      <c r="X422" s="5" t="s">
        <v>3111</v>
      </c>
      <c r="Y422" s="5"/>
      <c r="Z422" s="5" t="s">
        <v>3112</v>
      </c>
    </row>
    <row r="423" spans="1:26" x14ac:dyDescent="0.35">
      <c r="A423" s="8">
        <v>92</v>
      </c>
      <c r="B423" s="12" t="s">
        <v>3113</v>
      </c>
      <c r="C423" s="5" t="s">
        <v>3114</v>
      </c>
      <c r="D423" s="8">
        <v>2021</v>
      </c>
      <c r="E423" s="5" t="s">
        <v>2633</v>
      </c>
      <c r="F423" s="5" t="s">
        <v>2641</v>
      </c>
      <c r="G423" s="5" t="s">
        <v>3115</v>
      </c>
      <c r="H423" s="5" t="s">
        <v>3116</v>
      </c>
      <c r="I423" s="5">
        <v>883</v>
      </c>
      <c r="J423" s="6">
        <v>45469.38380787037</v>
      </c>
      <c r="K423" s="5"/>
      <c r="L423" s="5" t="s">
        <v>3117</v>
      </c>
      <c r="M423" s="5"/>
      <c r="N423" s="5"/>
      <c r="O423" s="5"/>
      <c r="P423" s="5"/>
      <c r="Q423" s="5"/>
      <c r="R423" s="5"/>
      <c r="S423" s="5">
        <v>92</v>
      </c>
      <c r="T423" s="5">
        <v>30.67</v>
      </c>
      <c r="U423" s="5">
        <v>23</v>
      </c>
      <c r="V423" s="5">
        <v>4</v>
      </c>
      <c r="W423" s="5">
        <v>3</v>
      </c>
      <c r="X423" s="5" t="s">
        <v>3118</v>
      </c>
      <c r="Y423" s="5"/>
      <c r="Z423" s="5" t="s">
        <v>3119</v>
      </c>
    </row>
    <row r="424" spans="1:26" x14ac:dyDescent="0.35">
      <c r="A424" s="8">
        <v>186</v>
      </c>
      <c r="B424" s="12" t="s">
        <v>3120</v>
      </c>
      <c r="C424" s="5" t="s">
        <v>3121</v>
      </c>
      <c r="D424" s="8">
        <v>2021</v>
      </c>
      <c r="E424" s="5" t="s">
        <v>3122</v>
      </c>
      <c r="F424" s="5" t="s">
        <v>2641</v>
      </c>
      <c r="G424" s="5" t="s">
        <v>3123</v>
      </c>
      <c r="H424" s="5" t="s">
        <v>3124</v>
      </c>
      <c r="I424" s="5">
        <v>921</v>
      </c>
      <c r="J424" s="6">
        <v>45469.38380787037</v>
      </c>
      <c r="K424" s="5"/>
      <c r="L424" s="5" t="s">
        <v>3125</v>
      </c>
      <c r="M424" s="5"/>
      <c r="N424" s="5"/>
      <c r="O424" s="5"/>
      <c r="P424" s="5"/>
      <c r="Q424" s="5"/>
      <c r="R424" s="5"/>
      <c r="S424" s="5">
        <v>186</v>
      </c>
      <c r="T424" s="5">
        <v>62</v>
      </c>
      <c r="U424" s="5">
        <v>93</v>
      </c>
      <c r="V424" s="5">
        <v>2</v>
      </c>
      <c r="W424" s="5">
        <v>3</v>
      </c>
      <c r="X424" s="5" t="s">
        <v>3126</v>
      </c>
      <c r="Y424" s="5" t="s">
        <v>3127</v>
      </c>
      <c r="Z424" s="5" t="s">
        <v>3128</v>
      </c>
    </row>
    <row r="425" spans="1:26" x14ac:dyDescent="0.35">
      <c r="A425" s="8">
        <v>91</v>
      </c>
      <c r="B425" s="12" t="s">
        <v>3129</v>
      </c>
      <c r="C425" s="5" t="s">
        <v>3130</v>
      </c>
      <c r="D425" s="8">
        <v>2022</v>
      </c>
      <c r="E425" s="5" t="s">
        <v>3131</v>
      </c>
      <c r="F425" s="5" t="s">
        <v>2641</v>
      </c>
      <c r="G425" s="5" t="s">
        <v>3132</v>
      </c>
      <c r="H425" s="5" t="s">
        <v>3133</v>
      </c>
      <c r="I425" s="5">
        <v>938</v>
      </c>
      <c r="J425" s="6">
        <v>45469.38380787037</v>
      </c>
      <c r="K425" s="5"/>
      <c r="L425" s="5" t="s">
        <v>3134</v>
      </c>
      <c r="M425" s="5"/>
      <c r="N425" s="5"/>
      <c r="O425" s="5"/>
      <c r="P425" s="5"/>
      <c r="Q425" s="5"/>
      <c r="R425" s="5"/>
      <c r="S425" s="5">
        <v>91</v>
      </c>
      <c r="T425" s="5">
        <v>45.5</v>
      </c>
      <c r="U425" s="5">
        <v>23</v>
      </c>
      <c r="V425" s="5">
        <v>4</v>
      </c>
      <c r="W425" s="5">
        <v>2</v>
      </c>
      <c r="X425" s="5" t="s">
        <v>3135</v>
      </c>
      <c r="Y425" s="5" t="s">
        <v>3136</v>
      </c>
      <c r="Z425" s="5" t="s">
        <v>3137</v>
      </c>
    </row>
    <row r="426" spans="1:26" x14ac:dyDescent="0.35">
      <c r="A426" s="8">
        <v>64</v>
      </c>
      <c r="B426" s="12" t="s">
        <v>3138</v>
      </c>
      <c r="C426" s="5" t="s">
        <v>3139</v>
      </c>
      <c r="D426" s="8">
        <v>2021</v>
      </c>
      <c r="E426" s="5" t="s">
        <v>3140</v>
      </c>
      <c r="F426" s="5" t="s">
        <v>2641</v>
      </c>
      <c r="G426" s="5" t="s">
        <v>3141</v>
      </c>
      <c r="H426" s="5" t="s">
        <v>3142</v>
      </c>
      <c r="I426" s="5">
        <v>951</v>
      </c>
      <c r="J426" s="6">
        <v>45469.38380787037</v>
      </c>
      <c r="K426" s="5"/>
      <c r="L426" s="5" t="s">
        <v>3143</v>
      </c>
      <c r="M426" s="5"/>
      <c r="N426" s="5"/>
      <c r="O426" s="5"/>
      <c r="P426" s="5"/>
      <c r="Q426" s="5"/>
      <c r="R426" s="5"/>
      <c r="S426" s="5">
        <v>64</v>
      </c>
      <c r="T426" s="5">
        <v>21.33</v>
      </c>
      <c r="U426" s="5">
        <v>32</v>
      </c>
      <c r="V426" s="5">
        <v>2</v>
      </c>
      <c r="W426" s="5">
        <v>3</v>
      </c>
      <c r="X426" s="5" t="s">
        <v>3144</v>
      </c>
      <c r="Y426" s="5" t="s">
        <v>3145</v>
      </c>
      <c r="Z426" s="5" t="s">
        <v>3146</v>
      </c>
    </row>
    <row r="427" spans="1:26" x14ac:dyDescent="0.35">
      <c r="A427" s="8">
        <v>100</v>
      </c>
      <c r="B427" s="12" t="s">
        <v>3147</v>
      </c>
      <c r="C427" s="5" t="s">
        <v>3148</v>
      </c>
      <c r="D427" s="8">
        <v>2021</v>
      </c>
      <c r="E427" s="5" t="s">
        <v>2699</v>
      </c>
      <c r="F427" s="5" t="s">
        <v>2641</v>
      </c>
      <c r="G427" s="5" t="s">
        <v>3149</v>
      </c>
      <c r="H427" s="5" t="s">
        <v>3150</v>
      </c>
      <c r="I427" s="5">
        <v>952</v>
      </c>
      <c r="J427" s="6">
        <v>45469.38380787037</v>
      </c>
      <c r="K427" s="5"/>
      <c r="L427" s="5" t="s">
        <v>3151</v>
      </c>
      <c r="M427" s="5"/>
      <c r="N427" s="5"/>
      <c r="O427" s="5"/>
      <c r="P427" s="5"/>
      <c r="Q427" s="5"/>
      <c r="R427" s="5"/>
      <c r="S427" s="5">
        <v>100</v>
      </c>
      <c r="T427" s="5">
        <v>33.33</v>
      </c>
      <c r="U427" s="5">
        <v>25</v>
      </c>
      <c r="V427" s="5">
        <v>4</v>
      </c>
      <c r="W427" s="5">
        <v>3</v>
      </c>
      <c r="X427" s="5" t="s">
        <v>3152</v>
      </c>
      <c r="Y427" s="5" t="s">
        <v>3153</v>
      </c>
      <c r="Z427" s="5" t="s">
        <v>3154</v>
      </c>
    </row>
    <row r="428" spans="1:26" x14ac:dyDescent="0.35">
      <c r="A428" s="8">
        <v>28</v>
      </c>
      <c r="B428" s="12" t="s">
        <v>3155</v>
      </c>
      <c r="C428" s="5" t="s">
        <v>3156</v>
      </c>
      <c r="D428" s="8">
        <v>2022</v>
      </c>
      <c r="E428" s="5" t="s">
        <v>82</v>
      </c>
      <c r="F428" s="5" t="s">
        <v>3157</v>
      </c>
      <c r="G428" s="5" t="s">
        <v>3158</v>
      </c>
      <c r="H428" s="5" t="s">
        <v>3159</v>
      </c>
      <c r="I428" s="5">
        <v>816</v>
      </c>
      <c r="J428" s="6">
        <v>45469.38380787037</v>
      </c>
      <c r="K428" s="5"/>
      <c r="L428" s="5"/>
      <c r="M428" s="5"/>
      <c r="N428" s="5"/>
      <c r="O428" s="5"/>
      <c r="P428" s="5"/>
      <c r="Q428" s="5"/>
      <c r="R428" s="5"/>
      <c r="S428" s="5">
        <v>28</v>
      </c>
      <c r="T428" s="5">
        <v>14</v>
      </c>
      <c r="U428" s="5">
        <v>7</v>
      </c>
      <c r="V428" s="5">
        <v>4</v>
      </c>
      <c r="W428" s="5">
        <v>2</v>
      </c>
      <c r="X428" s="5" t="s">
        <v>3160</v>
      </c>
      <c r="Y428" s="5" t="s">
        <v>3161</v>
      </c>
      <c r="Z428" s="5" t="s">
        <v>3162</v>
      </c>
    </row>
    <row r="429" spans="1:26" x14ac:dyDescent="0.35">
      <c r="A429" s="8">
        <v>78</v>
      </c>
      <c r="B429" s="12" t="s">
        <v>3163</v>
      </c>
      <c r="C429" s="5" t="s">
        <v>3164</v>
      </c>
      <c r="D429" s="8">
        <v>2021</v>
      </c>
      <c r="E429" s="5" t="s">
        <v>3165</v>
      </c>
      <c r="F429" s="5" t="s">
        <v>3166</v>
      </c>
      <c r="G429" s="5" t="s">
        <v>3167</v>
      </c>
      <c r="H429" s="5" t="s">
        <v>3168</v>
      </c>
      <c r="I429" s="5">
        <v>719</v>
      </c>
      <c r="J429" s="6">
        <v>45469.38380787037</v>
      </c>
      <c r="K429" s="5" t="s">
        <v>609</v>
      </c>
      <c r="L429" s="5"/>
      <c r="M429" s="5"/>
      <c r="N429" s="5"/>
      <c r="O429" s="5"/>
      <c r="P429" s="5"/>
      <c r="Q429" s="5"/>
      <c r="R429" s="5"/>
      <c r="S429" s="5">
        <v>78</v>
      </c>
      <c r="T429" s="5">
        <v>26</v>
      </c>
      <c r="U429" s="5">
        <v>78</v>
      </c>
      <c r="V429" s="5">
        <v>1</v>
      </c>
      <c r="W429" s="5">
        <v>3</v>
      </c>
      <c r="X429" s="5" t="s">
        <v>3169</v>
      </c>
      <c r="Y429" s="5" t="s">
        <v>3167</v>
      </c>
      <c r="Z429" s="5" t="s">
        <v>3170</v>
      </c>
    </row>
    <row r="430" spans="1:26" x14ac:dyDescent="0.35">
      <c r="A430" s="8">
        <v>32</v>
      </c>
      <c r="B430" s="12" t="s">
        <v>3171</v>
      </c>
      <c r="C430" s="5" t="s">
        <v>3172</v>
      </c>
      <c r="D430" s="8">
        <v>2024</v>
      </c>
      <c r="E430" s="5" t="s">
        <v>3173</v>
      </c>
      <c r="F430" s="5" t="s">
        <v>3174</v>
      </c>
      <c r="G430" s="5" t="s">
        <v>3175</v>
      </c>
      <c r="H430" s="5" t="s">
        <v>3176</v>
      </c>
      <c r="I430" s="5">
        <v>27</v>
      </c>
      <c r="J430" s="6">
        <v>45469.38380787037</v>
      </c>
      <c r="K430" s="5"/>
      <c r="L430" s="5"/>
      <c r="M430" s="5"/>
      <c r="N430" s="5"/>
      <c r="O430" s="5"/>
      <c r="P430" s="5"/>
      <c r="Q430" s="5"/>
      <c r="R430" s="5"/>
      <c r="S430" s="5">
        <v>32</v>
      </c>
      <c r="T430" s="5">
        <v>32</v>
      </c>
      <c r="U430" s="5">
        <v>16</v>
      </c>
      <c r="V430" s="5">
        <v>2</v>
      </c>
      <c r="W430" s="5">
        <v>1</v>
      </c>
      <c r="X430" s="5" t="s">
        <v>3177</v>
      </c>
      <c r="Y430" s="5" t="s">
        <v>3178</v>
      </c>
      <c r="Z430" s="5" t="s">
        <v>3179</v>
      </c>
    </row>
    <row r="431" spans="1:26" x14ac:dyDescent="0.35">
      <c r="A431" s="8">
        <v>36</v>
      </c>
      <c r="B431" s="12" t="s">
        <v>3180</v>
      </c>
      <c r="C431" s="5" t="s">
        <v>3181</v>
      </c>
      <c r="D431" s="8">
        <v>2024</v>
      </c>
      <c r="E431" s="5" t="s">
        <v>3182</v>
      </c>
      <c r="F431" s="5" t="s">
        <v>3174</v>
      </c>
      <c r="G431" s="5" t="s">
        <v>3183</v>
      </c>
      <c r="H431" s="5" t="s">
        <v>3184</v>
      </c>
      <c r="I431" s="5">
        <v>143</v>
      </c>
      <c r="J431" s="6">
        <v>45469.38380787037</v>
      </c>
      <c r="K431" s="5"/>
      <c r="L431" s="5"/>
      <c r="M431" s="5"/>
      <c r="N431" s="5"/>
      <c r="O431" s="5"/>
      <c r="P431" s="5"/>
      <c r="Q431" s="5"/>
      <c r="R431" s="5"/>
      <c r="S431" s="5">
        <v>36</v>
      </c>
      <c r="T431" s="5">
        <v>36</v>
      </c>
      <c r="U431" s="5">
        <v>18</v>
      </c>
      <c r="V431" s="5">
        <v>2</v>
      </c>
      <c r="W431" s="5">
        <v>1</v>
      </c>
      <c r="X431" s="5" t="s">
        <v>3185</v>
      </c>
      <c r="Y431" s="5" t="s">
        <v>3186</v>
      </c>
      <c r="Z431" s="5" t="s">
        <v>3187</v>
      </c>
    </row>
    <row r="432" spans="1:26" x14ac:dyDescent="0.35">
      <c r="A432" s="8">
        <v>25</v>
      </c>
      <c r="B432" s="12" t="s">
        <v>3188</v>
      </c>
      <c r="C432" s="5" t="s">
        <v>3189</v>
      </c>
      <c r="D432" s="8">
        <v>2024</v>
      </c>
      <c r="E432" s="5" t="s">
        <v>3190</v>
      </c>
      <c r="F432" s="5" t="s">
        <v>3174</v>
      </c>
      <c r="G432" s="5" t="s">
        <v>3191</v>
      </c>
      <c r="H432" s="5" t="s">
        <v>3192</v>
      </c>
      <c r="I432" s="5">
        <v>194</v>
      </c>
      <c r="J432" s="6">
        <v>45469.38380787037</v>
      </c>
      <c r="K432" s="5"/>
      <c r="L432" s="5"/>
      <c r="M432" s="5"/>
      <c r="N432" s="5"/>
      <c r="O432" s="5"/>
      <c r="P432" s="5"/>
      <c r="Q432" s="5"/>
      <c r="R432" s="5"/>
      <c r="S432" s="5">
        <v>25</v>
      </c>
      <c r="T432" s="5">
        <v>25</v>
      </c>
      <c r="U432" s="5">
        <v>5</v>
      </c>
      <c r="V432" s="5">
        <v>5</v>
      </c>
      <c r="W432" s="5">
        <v>1</v>
      </c>
      <c r="X432" s="5" t="s">
        <v>3193</v>
      </c>
      <c r="Y432" s="5" t="s">
        <v>3194</v>
      </c>
      <c r="Z432" s="5" t="s">
        <v>3195</v>
      </c>
    </row>
    <row r="433" spans="1:26" x14ac:dyDescent="0.35">
      <c r="A433" s="8">
        <v>19</v>
      </c>
      <c r="B433" s="12" t="s">
        <v>3196</v>
      </c>
      <c r="C433" s="5" t="s">
        <v>3197</v>
      </c>
      <c r="D433" s="8">
        <v>2024</v>
      </c>
      <c r="E433" s="5" t="s">
        <v>3198</v>
      </c>
      <c r="F433" s="5" t="s">
        <v>3174</v>
      </c>
      <c r="G433" s="5" t="s">
        <v>3199</v>
      </c>
      <c r="H433" s="5" t="s">
        <v>3200</v>
      </c>
      <c r="I433" s="5">
        <v>323</v>
      </c>
      <c r="J433" s="6">
        <v>45469.38380787037</v>
      </c>
      <c r="K433" s="5"/>
      <c r="L433" s="5"/>
      <c r="M433" s="5"/>
      <c r="N433" s="5"/>
      <c r="O433" s="5"/>
      <c r="P433" s="5"/>
      <c r="Q433" s="5"/>
      <c r="R433" s="5"/>
      <c r="S433" s="5">
        <v>19</v>
      </c>
      <c r="T433" s="5">
        <v>19</v>
      </c>
      <c r="U433" s="5">
        <v>5</v>
      </c>
      <c r="V433" s="5">
        <v>4</v>
      </c>
      <c r="W433" s="5">
        <v>1</v>
      </c>
      <c r="X433" s="5" t="s">
        <v>3201</v>
      </c>
      <c r="Y433" s="5" t="s">
        <v>3202</v>
      </c>
      <c r="Z433" s="5" t="s">
        <v>3203</v>
      </c>
    </row>
    <row r="434" spans="1:26" x14ac:dyDescent="0.35">
      <c r="A434" s="8">
        <v>43</v>
      </c>
      <c r="B434" s="12" t="s">
        <v>3180</v>
      </c>
      <c r="C434" s="5" t="s">
        <v>3204</v>
      </c>
      <c r="D434" s="8">
        <v>2024</v>
      </c>
      <c r="E434" s="5" t="s">
        <v>3173</v>
      </c>
      <c r="F434" s="5" t="s">
        <v>3174</v>
      </c>
      <c r="G434" s="5" t="s">
        <v>3205</v>
      </c>
      <c r="H434" s="5" t="s">
        <v>3206</v>
      </c>
      <c r="I434" s="5">
        <v>738</v>
      </c>
      <c r="J434" s="6">
        <v>45469.38380787037</v>
      </c>
      <c r="K434" s="5"/>
      <c r="L434" s="5"/>
      <c r="M434" s="5"/>
      <c r="N434" s="5"/>
      <c r="O434" s="5"/>
      <c r="P434" s="5"/>
      <c r="Q434" s="5"/>
      <c r="R434" s="5"/>
      <c r="S434" s="5">
        <v>43</v>
      </c>
      <c r="T434" s="5">
        <v>43</v>
      </c>
      <c r="U434" s="5">
        <v>22</v>
      </c>
      <c r="V434" s="5">
        <v>2</v>
      </c>
      <c r="W434" s="5">
        <v>1</v>
      </c>
      <c r="X434" s="5" t="s">
        <v>3207</v>
      </c>
      <c r="Y434" s="5" t="s">
        <v>3208</v>
      </c>
      <c r="Z434" s="5" t="s">
        <v>3209</v>
      </c>
    </row>
    <row r="435" spans="1:26" x14ac:dyDescent="0.35">
      <c r="A435" s="8">
        <v>32</v>
      </c>
      <c r="B435" s="12" t="s">
        <v>3210</v>
      </c>
      <c r="C435" s="5" t="s">
        <v>3211</v>
      </c>
      <c r="D435" s="8">
        <v>2024</v>
      </c>
      <c r="E435" s="5" t="s">
        <v>3212</v>
      </c>
      <c r="F435" s="5" t="s">
        <v>3174</v>
      </c>
      <c r="G435" s="5" t="s">
        <v>3213</v>
      </c>
      <c r="H435" s="5" t="s">
        <v>3214</v>
      </c>
      <c r="I435" s="5">
        <v>753</v>
      </c>
      <c r="J435" s="6">
        <v>45469.38380787037</v>
      </c>
      <c r="K435" s="5"/>
      <c r="L435" s="5"/>
      <c r="M435" s="5"/>
      <c r="N435" s="5"/>
      <c r="O435" s="5"/>
      <c r="P435" s="5"/>
      <c r="Q435" s="5"/>
      <c r="R435" s="5"/>
      <c r="S435" s="5">
        <v>32</v>
      </c>
      <c r="T435" s="5">
        <v>32</v>
      </c>
      <c r="U435" s="5">
        <v>16</v>
      </c>
      <c r="V435" s="5">
        <v>2</v>
      </c>
      <c r="W435" s="5">
        <v>1</v>
      </c>
      <c r="X435" s="5" t="s">
        <v>3215</v>
      </c>
      <c r="Y435" s="5" t="s">
        <v>3216</v>
      </c>
      <c r="Z435" s="5" t="s">
        <v>3217</v>
      </c>
    </row>
    <row r="436" spans="1:26" x14ac:dyDescent="0.35">
      <c r="A436" s="8">
        <v>47</v>
      </c>
      <c r="B436" s="12" t="s">
        <v>3218</v>
      </c>
      <c r="C436" s="5" t="s">
        <v>3219</v>
      </c>
      <c r="D436" s="8">
        <v>2024</v>
      </c>
      <c r="E436" s="5" t="s">
        <v>82</v>
      </c>
      <c r="F436" s="5" t="s">
        <v>3174</v>
      </c>
      <c r="G436" s="5" t="s">
        <v>3220</v>
      </c>
      <c r="H436" s="5" t="s">
        <v>3221</v>
      </c>
      <c r="I436" s="5">
        <v>760</v>
      </c>
      <c r="J436" s="6">
        <v>45469.38380787037</v>
      </c>
      <c r="K436" s="5"/>
      <c r="L436" s="5"/>
      <c r="M436" s="5"/>
      <c r="N436" s="5"/>
      <c r="O436" s="5"/>
      <c r="P436" s="5"/>
      <c r="Q436" s="5"/>
      <c r="R436" s="5"/>
      <c r="S436" s="5">
        <v>47</v>
      </c>
      <c r="T436" s="5">
        <v>47</v>
      </c>
      <c r="U436" s="5">
        <v>12</v>
      </c>
      <c r="V436" s="5">
        <v>4</v>
      </c>
      <c r="W436" s="5">
        <v>1</v>
      </c>
      <c r="X436" s="5" t="s">
        <v>3222</v>
      </c>
      <c r="Y436" s="5" t="s">
        <v>3223</v>
      </c>
      <c r="Z436" s="5" t="s">
        <v>3224</v>
      </c>
    </row>
    <row r="437" spans="1:26" x14ac:dyDescent="0.35">
      <c r="A437" s="8">
        <v>65</v>
      </c>
      <c r="B437" s="12" t="s">
        <v>3225</v>
      </c>
      <c r="C437" s="5" t="s">
        <v>3226</v>
      </c>
      <c r="D437" s="8">
        <v>2024</v>
      </c>
      <c r="E437" s="5" t="s">
        <v>82</v>
      </c>
      <c r="F437" s="5" t="s">
        <v>3174</v>
      </c>
      <c r="G437" s="5" t="s">
        <v>3227</v>
      </c>
      <c r="H437" s="5" t="s">
        <v>3228</v>
      </c>
      <c r="I437" s="5">
        <v>775</v>
      </c>
      <c r="J437" s="6">
        <v>45469.38380787037</v>
      </c>
      <c r="K437" s="5"/>
      <c r="L437" s="5"/>
      <c r="M437" s="5"/>
      <c r="N437" s="5"/>
      <c r="O437" s="5"/>
      <c r="P437" s="5"/>
      <c r="Q437" s="5"/>
      <c r="R437" s="5"/>
      <c r="S437" s="5">
        <v>65</v>
      </c>
      <c r="T437" s="5">
        <v>65</v>
      </c>
      <c r="U437" s="5">
        <v>16</v>
      </c>
      <c r="V437" s="5">
        <v>4</v>
      </c>
      <c r="W437" s="5">
        <v>1</v>
      </c>
      <c r="X437" s="5" t="s">
        <v>3229</v>
      </c>
      <c r="Y437" s="5" t="s">
        <v>3230</v>
      </c>
      <c r="Z437" s="5" t="s">
        <v>3231</v>
      </c>
    </row>
    <row r="438" spans="1:26" x14ac:dyDescent="0.35">
      <c r="A438" s="8">
        <v>24</v>
      </c>
      <c r="B438" s="12" t="s">
        <v>3232</v>
      </c>
      <c r="C438" s="5" t="s">
        <v>3233</v>
      </c>
      <c r="D438" s="8">
        <v>2024</v>
      </c>
      <c r="E438" s="5" t="s">
        <v>3190</v>
      </c>
      <c r="F438" s="5" t="s">
        <v>3174</v>
      </c>
      <c r="G438" s="5" t="s">
        <v>3234</v>
      </c>
      <c r="H438" s="5" t="s">
        <v>3235</v>
      </c>
      <c r="I438" s="5">
        <v>817</v>
      </c>
      <c r="J438" s="6">
        <v>45469.38380787037</v>
      </c>
      <c r="K438" s="5"/>
      <c r="L438" s="5"/>
      <c r="M438" s="5"/>
      <c r="N438" s="5"/>
      <c r="O438" s="5"/>
      <c r="P438" s="5"/>
      <c r="Q438" s="5"/>
      <c r="R438" s="5"/>
      <c r="S438" s="5">
        <v>24</v>
      </c>
      <c r="T438" s="5">
        <v>24</v>
      </c>
      <c r="U438" s="5">
        <v>6</v>
      </c>
      <c r="V438" s="5">
        <v>4</v>
      </c>
      <c r="W438" s="5">
        <v>1</v>
      </c>
      <c r="X438" s="5" t="s">
        <v>3236</v>
      </c>
      <c r="Y438" s="5" t="s">
        <v>3237</v>
      </c>
      <c r="Z438" s="5" t="s">
        <v>3238</v>
      </c>
    </row>
    <row r="439" spans="1:26" x14ac:dyDescent="0.35">
      <c r="A439" s="8">
        <v>29</v>
      </c>
      <c r="B439" s="12" t="s">
        <v>3239</v>
      </c>
      <c r="C439" s="5" t="s">
        <v>3240</v>
      </c>
      <c r="D439" s="8">
        <v>2024</v>
      </c>
      <c r="E439" s="5" t="s">
        <v>82</v>
      </c>
      <c r="F439" s="5" t="s">
        <v>3174</v>
      </c>
      <c r="G439" s="5" t="s">
        <v>3241</v>
      </c>
      <c r="H439" s="5" t="s">
        <v>3242</v>
      </c>
      <c r="I439" s="5">
        <v>887</v>
      </c>
      <c r="J439" s="6">
        <v>45469.38380787037</v>
      </c>
      <c r="K439" s="5"/>
      <c r="L439" s="5"/>
      <c r="M439" s="5"/>
      <c r="N439" s="5"/>
      <c r="O439" s="5"/>
      <c r="P439" s="5"/>
      <c r="Q439" s="5"/>
      <c r="R439" s="5"/>
      <c r="S439" s="5">
        <v>29</v>
      </c>
      <c r="T439" s="5">
        <v>29</v>
      </c>
      <c r="U439" s="5">
        <v>7</v>
      </c>
      <c r="V439" s="5">
        <v>4</v>
      </c>
      <c r="W439" s="5">
        <v>1</v>
      </c>
      <c r="X439" s="5" t="s">
        <v>3243</v>
      </c>
      <c r="Y439" s="5" t="s">
        <v>3244</v>
      </c>
      <c r="Z439" s="5" t="s">
        <v>3245</v>
      </c>
    </row>
    <row r="440" spans="1:26" x14ac:dyDescent="0.35">
      <c r="A440" s="8">
        <v>31</v>
      </c>
      <c r="B440" s="12" t="s">
        <v>3246</v>
      </c>
      <c r="C440" s="5" t="s">
        <v>3247</v>
      </c>
      <c r="D440" s="8">
        <v>2024</v>
      </c>
      <c r="E440" s="5" t="s">
        <v>3248</v>
      </c>
      <c r="F440" s="5" t="s">
        <v>3174</v>
      </c>
      <c r="G440" s="5" t="s">
        <v>3249</v>
      </c>
      <c r="H440" s="5" t="s">
        <v>3250</v>
      </c>
      <c r="I440" s="5">
        <v>911</v>
      </c>
      <c r="J440" s="6">
        <v>45469.38380787037</v>
      </c>
      <c r="K440" s="5"/>
      <c r="L440" s="5"/>
      <c r="M440" s="5"/>
      <c r="N440" s="5"/>
      <c r="O440" s="5"/>
      <c r="P440" s="5"/>
      <c r="Q440" s="5"/>
      <c r="R440" s="5"/>
      <c r="S440" s="5">
        <v>31</v>
      </c>
      <c r="T440" s="5">
        <v>31</v>
      </c>
      <c r="U440" s="5">
        <v>16</v>
      </c>
      <c r="V440" s="5">
        <v>2</v>
      </c>
      <c r="W440" s="5">
        <v>1</v>
      </c>
      <c r="X440" s="5" t="s">
        <v>3251</v>
      </c>
      <c r="Y440" s="5" t="s">
        <v>3252</v>
      </c>
      <c r="Z440" s="5" t="s">
        <v>3253</v>
      </c>
    </row>
    <row r="441" spans="1:26" x14ac:dyDescent="0.35">
      <c r="A441" s="8">
        <v>23</v>
      </c>
      <c r="B441" s="12" t="s">
        <v>3254</v>
      </c>
      <c r="C441" s="5" t="s">
        <v>3255</v>
      </c>
      <c r="D441" s="8">
        <v>2024</v>
      </c>
      <c r="E441" s="5" t="s">
        <v>3256</v>
      </c>
      <c r="F441" s="5" t="s">
        <v>3174</v>
      </c>
      <c r="G441" s="5" t="s">
        <v>3257</v>
      </c>
      <c r="H441" s="5" t="s">
        <v>3258</v>
      </c>
      <c r="I441" s="5">
        <v>912</v>
      </c>
      <c r="J441" s="6">
        <v>45469.38380787037</v>
      </c>
      <c r="K441" s="5"/>
      <c r="L441" s="5"/>
      <c r="M441" s="5"/>
      <c r="N441" s="5"/>
      <c r="O441" s="5"/>
      <c r="P441" s="5"/>
      <c r="Q441" s="5"/>
      <c r="R441" s="5"/>
      <c r="S441" s="5">
        <v>23</v>
      </c>
      <c r="T441" s="5">
        <v>23</v>
      </c>
      <c r="U441" s="5">
        <v>8</v>
      </c>
      <c r="V441" s="5">
        <v>3</v>
      </c>
      <c r="W441" s="5">
        <v>1</v>
      </c>
      <c r="X441" s="5" t="s">
        <v>3259</v>
      </c>
      <c r="Y441" s="5" t="s">
        <v>3260</v>
      </c>
      <c r="Z441" s="5" t="s">
        <v>3261</v>
      </c>
    </row>
    <row r="442" spans="1:26" x14ac:dyDescent="0.35">
      <c r="A442" s="8">
        <v>47</v>
      </c>
      <c r="B442" s="12" t="s">
        <v>3262</v>
      </c>
      <c r="C442" s="5" t="s">
        <v>3263</v>
      </c>
      <c r="D442" s="8">
        <v>2024</v>
      </c>
      <c r="E442" s="5" t="s">
        <v>82</v>
      </c>
      <c r="F442" s="5" t="s">
        <v>3174</v>
      </c>
      <c r="G442" s="5" t="s">
        <v>3264</v>
      </c>
      <c r="H442" s="5" t="s">
        <v>3265</v>
      </c>
      <c r="I442" s="5">
        <v>915</v>
      </c>
      <c r="J442" s="6">
        <v>45469.38380787037</v>
      </c>
      <c r="K442" s="5"/>
      <c r="L442" s="5"/>
      <c r="M442" s="5"/>
      <c r="N442" s="5"/>
      <c r="O442" s="5"/>
      <c r="P442" s="5"/>
      <c r="Q442" s="5"/>
      <c r="R442" s="5"/>
      <c r="S442" s="5">
        <v>47</v>
      </c>
      <c r="T442" s="5">
        <v>47</v>
      </c>
      <c r="U442" s="5">
        <v>16</v>
      </c>
      <c r="V442" s="5">
        <v>3</v>
      </c>
      <c r="W442" s="5">
        <v>1</v>
      </c>
      <c r="X442" s="5" t="s">
        <v>3266</v>
      </c>
      <c r="Y442" s="5" t="s">
        <v>3267</v>
      </c>
      <c r="Z442" s="5" t="s">
        <v>3268</v>
      </c>
    </row>
    <row r="443" spans="1:26" x14ac:dyDescent="0.35">
      <c r="A443" s="8">
        <v>54</v>
      </c>
      <c r="B443" s="12" t="s">
        <v>3269</v>
      </c>
      <c r="C443" s="5" t="s">
        <v>3270</v>
      </c>
      <c r="D443" s="8">
        <v>2021</v>
      </c>
      <c r="E443" s="5" t="s">
        <v>3271</v>
      </c>
      <c r="F443" s="5" t="s">
        <v>3272</v>
      </c>
      <c r="G443" s="5" t="s">
        <v>3273</v>
      </c>
      <c r="H443" s="5" t="s">
        <v>3274</v>
      </c>
      <c r="I443" s="5">
        <v>211</v>
      </c>
      <c r="J443" s="6">
        <v>45469.38380787037</v>
      </c>
      <c r="K443" s="5" t="s">
        <v>609</v>
      </c>
      <c r="L443" s="5" t="s">
        <v>3275</v>
      </c>
      <c r="M443" s="5"/>
      <c r="N443" s="5"/>
      <c r="O443" s="5"/>
      <c r="P443" s="5"/>
      <c r="Q443" s="5"/>
      <c r="R443" s="5"/>
      <c r="S443" s="5">
        <v>54</v>
      </c>
      <c r="T443" s="5">
        <v>18</v>
      </c>
      <c r="U443" s="5">
        <v>27</v>
      </c>
      <c r="V443" s="5">
        <v>2</v>
      </c>
      <c r="W443" s="5">
        <v>3</v>
      </c>
      <c r="X443" s="5" t="s">
        <v>3276</v>
      </c>
      <c r="Y443" s="5" t="s">
        <v>3273</v>
      </c>
      <c r="Z443" s="5" t="s">
        <v>3277</v>
      </c>
    </row>
    <row r="444" spans="1:26" x14ac:dyDescent="0.35">
      <c r="A444" s="8">
        <v>29</v>
      </c>
      <c r="B444" s="12" t="s">
        <v>3278</v>
      </c>
      <c r="C444" s="5" t="s">
        <v>3279</v>
      </c>
      <c r="D444" s="8">
        <v>2022</v>
      </c>
      <c r="E444" s="5" t="s">
        <v>3271</v>
      </c>
      <c r="F444" s="5" t="s">
        <v>3272</v>
      </c>
      <c r="G444" s="5" t="s">
        <v>3280</v>
      </c>
      <c r="H444" s="5" t="s">
        <v>3281</v>
      </c>
      <c r="I444" s="5">
        <v>271</v>
      </c>
      <c r="J444" s="6">
        <v>45469.38380787037</v>
      </c>
      <c r="K444" s="5" t="s">
        <v>609</v>
      </c>
      <c r="L444" s="5" t="s">
        <v>3282</v>
      </c>
      <c r="M444" s="5"/>
      <c r="N444" s="5"/>
      <c r="O444" s="5"/>
      <c r="P444" s="5"/>
      <c r="Q444" s="5"/>
      <c r="R444" s="5"/>
      <c r="S444" s="5">
        <v>29</v>
      </c>
      <c r="T444" s="5">
        <v>14.5</v>
      </c>
      <c r="U444" s="5">
        <v>10</v>
      </c>
      <c r="V444" s="5">
        <v>3</v>
      </c>
      <c r="W444" s="5">
        <v>2</v>
      </c>
      <c r="X444" s="5" t="s">
        <v>3283</v>
      </c>
      <c r="Y444" s="5" t="s">
        <v>3280</v>
      </c>
      <c r="Z444" s="5" t="s">
        <v>3284</v>
      </c>
    </row>
    <row r="445" spans="1:26" x14ac:dyDescent="0.35">
      <c r="A445" s="8">
        <v>104</v>
      </c>
      <c r="B445" s="12" t="s">
        <v>3285</v>
      </c>
      <c r="C445" s="5" t="s">
        <v>3286</v>
      </c>
      <c r="D445" s="8">
        <v>2021</v>
      </c>
      <c r="E445" s="5" t="s">
        <v>3287</v>
      </c>
      <c r="F445" s="5" t="s">
        <v>3272</v>
      </c>
      <c r="G445" s="5" t="s">
        <v>3288</v>
      </c>
      <c r="H445" s="5" t="s">
        <v>3289</v>
      </c>
      <c r="I445" s="5">
        <v>277</v>
      </c>
      <c r="J445" s="6">
        <v>45469.38380787037</v>
      </c>
      <c r="K445" s="5" t="s">
        <v>609</v>
      </c>
      <c r="L445" s="5" t="s">
        <v>3290</v>
      </c>
      <c r="M445" s="5"/>
      <c r="N445" s="5"/>
      <c r="O445" s="5"/>
      <c r="P445" s="5"/>
      <c r="Q445" s="5"/>
      <c r="R445" s="5"/>
      <c r="S445" s="5">
        <v>104</v>
      </c>
      <c r="T445" s="5">
        <v>34.67</v>
      </c>
      <c r="U445" s="5">
        <v>104</v>
      </c>
      <c r="V445" s="5">
        <v>1</v>
      </c>
      <c r="W445" s="5">
        <v>3</v>
      </c>
      <c r="X445" s="5" t="s">
        <v>3291</v>
      </c>
      <c r="Y445" s="5" t="s">
        <v>3288</v>
      </c>
      <c r="Z445" s="5" t="s">
        <v>3292</v>
      </c>
    </row>
    <row r="446" spans="1:26" x14ac:dyDescent="0.35">
      <c r="A446" s="8">
        <v>56</v>
      </c>
      <c r="B446" s="12" t="s">
        <v>3293</v>
      </c>
      <c r="C446" s="5" t="s">
        <v>3294</v>
      </c>
      <c r="D446" s="8">
        <v>2022</v>
      </c>
      <c r="E446" s="5" t="s">
        <v>3295</v>
      </c>
      <c r="F446" s="5" t="s">
        <v>3272</v>
      </c>
      <c r="G446" s="5" t="s">
        <v>3296</v>
      </c>
      <c r="H446" s="5" t="s">
        <v>3297</v>
      </c>
      <c r="I446" s="5">
        <v>290</v>
      </c>
      <c r="J446" s="6">
        <v>45469.38380787037</v>
      </c>
      <c r="K446" s="5" t="s">
        <v>609</v>
      </c>
      <c r="L446" s="5" t="s">
        <v>3298</v>
      </c>
      <c r="M446" s="5"/>
      <c r="N446" s="5"/>
      <c r="O446" s="5"/>
      <c r="P446" s="5"/>
      <c r="Q446" s="5"/>
      <c r="R446" s="5"/>
      <c r="S446" s="5">
        <v>56</v>
      </c>
      <c r="T446" s="5">
        <v>28</v>
      </c>
      <c r="U446" s="5">
        <v>56</v>
      </c>
      <c r="V446" s="5">
        <v>1</v>
      </c>
      <c r="W446" s="5">
        <v>2</v>
      </c>
      <c r="X446" s="5" t="s">
        <v>3299</v>
      </c>
      <c r="Y446" s="5" t="s">
        <v>3296</v>
      </c>
      <c r="Z446" s="5" t="s">
        <v>3300</v>
      </c>
    </row>
    <row r="447" spans="1:26" x14ac:dyDescent="0.35">
      <c r="A447" s="8">
        <v>71</v>
      </c>
      <c r="B447" s="12" t="s">
        <v>3301</v>
      </c>
      <c r="C447" s="5" t="s">
        <v>3302</v>
      </c>
      <c r="D447" s="8">
        <v>2022</v>
      </c>
      <c r="E447" s="5" t="s">
        <v>3303</v>
      </c>
      <c r="F447" s="5" t="s">
        <v>3272</v>
      </c>
      <c r="G447" s="5" t="s">
        <v>3304</v>
      </c>
      <c r="H447" s="5" t="s">
        <v>3305</v>
      </c>
      <c r="I447" s="5">
        <v>413</v>
      </c>
      <c r="J447" s="6">
        <v>45469.38380787037</v>
      </c>
      <c r="K447" s="5" t="s">
        <v>609</v>
      </c>
      <c r="L447" s="5" t="s">
        <v>3306</v>
      </c>
      <c r="M447" s="5"/>
      <c r="N447" s="5"/>
      <c r="O447" s="5"/>
      <c r="P447" s="5"/>
      <c r="Q447" s="5"/>
      <c r="R447" s="5"/>
      <c r="S447" s="5">
        <v>71</v>
      </c>
      <c r="T447" s="5">
        <v>35.5</v>
      </c>
      <c r="U447" s="5">
        <v>10</v>
      </c>
      <c r="V447" s="5">
        <v>7</v>
      </c>
      <c r="W447" s="5">
        <v>2</v>
      </c>
      <c r="X447" s="5" t="s">
        <v>3307</v>
      </c>
      <c r="Y447" s="5" t="s">
        <v>3304</v>
      </c>
      <c r="Z447" s="5" t="s">
        <v>3308</v>
      </c>
    </row>
    <row r="448" spans="1:26" x14ac:dyDescent="0.35">
      <c r="A448" s="8">
        <v>60</v>
      </c>
      <c r="B448" s="12" t="s">
        <v>3309</v>
      </c>
      <c r="C448" s="5" t="s">
        <v>3310</v>
      </c>
      <c r="D448" s="8">
        <v>2022</v>
      </c>
      <c r="E448" s="5" t="s">
        <v>3311</v>
      </c>
      <c r="F448" s="5" t="s">
        <v>3272</v>
      </c>
      <c r="G448" s="5" t="s">
        <v>3312</v>
      </c>
      <c r="H448" s="5" t="s">
        <v>3313</v>
      </c>
      <c r="I448" s="5">
        <v>463</v>
      </c>
      <c r="J448" s="6">
        <v>45469.38380787037</v>
      </c>
      <c r="K448" s="5" t="s">
        <v>609</v>
      </c>
      <c r="L448" s="5" t="s">
        <v>3314</v>
      </c>
      <c r="M448" s="5"/>
      <c r="N448" s="5"/>
      <c r="O448" s="5"/>
      <c r="P448" s="5"/>
      <c r="Q448" s="5"/>
      <c r="R448" s="5"/>
      <c r="S448" s="5">
        <v>60</v>
      </c>
      <c r="T448" s="5">
        <v>30</v>
      </c>
      <c r="U448" s="5">
        <v>9</v>
      </c>
      <c r="V448" s="5">
        <v>7</v>
      </c>
      <c r="W448" s="5">
        <v>2</v>
      </c>
      <c r="X448" s="5" t="s">
        <v>3315</v>
      </c>
      <c r="Y448" s="5" t="s">
        <v>3312</v>
      </c>
      <c r="Z448" s="5" t="s">
        <v>3316</v>
      </c>
    </row>
    <row r="449" spans="1:26" x14ac:dyDescent="0.35">
      <c r="A449" s="8">
        <v>28</v>
      </c>
      <c r="B449" s="12" t="s">
        <v>3317</v>
      </c>
      <c r="C449" s="5" t="s">
        <v>3318</v>
      </c>
      <c r="D449" s="8">
        <v>2022</v>
      </c>
      <c r="E449" s="5" t="s">
        <v>3303</v>
      </c>
      <c r="F449" s="5" t="s">
        <v>3272</v>
      </c>
      <c r="G449" s="5" t="s">
        <v>3319</v>
      </c>
      <c r="H449" s="5" t="s">
        <v>3320</v>
      </c>
      <c r="I449" s="5">
        <v>477</v>
      </c>
      <c r="J449" s="6">
        <v>45469.38380787037</v>
      </c>
      <c r="K449" s="5" t="s">
        <v>609</v>
      </c>
      <c r="L449" s="5" t="s">
        <v>3321</v>
      </c>
      <c r="M449" s="5"/>
      <c r="N449" s="5"/>
      <c r="O449" s="5"/>
      <c r="P449" s="5"/>
      <c r="Q449" s="5"/>
      <c r="R449" s="5"/>
      <c r="S449" s="5">
        <v>28</v>
      </c>
      <c r="T449" s="5">
        <v>14</v>
      </c>
      <c r="U449" s="5">
        <v>4</v>
      </c>
      <c r="V449" s="5">
        <v>7</v>
      </c>
      <c r="W449" s="5">
        <v>2</v>
      </c>
      <c r="X449" s="5" t="s">
        <v>3322</v>
      </c>
      <c r="Y449" s="5" t="s">
        <v>3319</v>
      </c>
      <c r="Z449" s="5" t="s">
        <v>3323</v>
      </c>
    </row>
    <row r="450" spans="1:26" x14ac:dyDescent="0.35">
      <c r="A450" s="8">
        <v>37</v>
      </c>
      <c r="B450" s="12" t="s">
        <v>3324</v>
      </c>
      <c r="C450" s="5" t="s">
        <v>3325</v>
      </c>
      <c r="D450" s="8">
        <v>2022</v>
      </c>
      <c r="E450" s="5" t="s">
        <v>3303</v>
      </c>
      <c r="F450" s="5" t="s">
        <v>3272</v>
      </c>
      <c r="G450" s="5" t="s">
        <v>3326</v>
      </c>
      <c r="H450" s="5" t="s">
        <v>3327</v>
      </c>
      <c r="I450" s="5">
        <v>595</v>
      </c>
      <c r="J450" s="6">
        <v>45469.38380787037</v>
      </c>
      <c r="K450" s="5" t="s">
        <v>609</v>
      </c>
      <c r="L450" s="5" t="s">
        <v>3328</v>
      </c>
      <c r="M450" s="5"/>
      <c r="N450" s="5"/>
      <c r="O450" s="5"/>
      <c r="P450" s="5"/>
      <c r="Q450" s="5"/>
      <c r="R450" s="5"/>
      <c r="S450" s="5">
        <v>37</v>
      </c>
      <c r="T450" s="5">
        <v>18.5</v>
      </c>
      <c r="U450" s="5">
        <v>6</v>
      </c>
      <c r="V450" s="5">
        <v>6</v>
      </c>
      <c r="W450" s="5">
        <v>2</v>
      </c>
      <c r="X450" s="5" t="s">
        <v>3329</v>
      </c>
      <c r="Y450" s="5" t="s">
        <v>3326</v>
      </c>
      <c r="Z450" s="5" t="s">
        <v>3330</v>
      </c>
    </row>
    <row r="451" spans="1:26" x14ac:dyDescent="0.35">
      <c r="A451" s="8">
        <v>181</v>
      </c>
      <c r="B451" s="12" t="s">
        <v>3331</v>
      </c>
      <c r="C451" s="5" t="s">
        <v>3332</v>
      </c>
      <c r="D451" s="8">
        <v>2022</v>
      </c>
      <c r="E451" s="5" t="s">
        <v>3333</v>
      </c>
      <c r="F451" s="5" t="s">
        <v>3272</v>
      </c>
      <c r="G451" s="5" t="s">
        <v>3334</v>
      </c>
      <c r="H451" s="5" t="s">
        <v>3335</v>
      </c>
      <c r="I451" s="5">
        <v>597</v>
      </c>
      <c r="J451" s="6">
        <v>45469.38380787037</v>
      </c>
      <c r="K451" s="5" t="s">
        <v>609</v>
      </c>
      <c r="L451" s="5" t="s">
        <v>3336</v>
      </c>
      <c r="M451" s="5"/>
      <c r="N451" s="5"/>
      <c r="O451" s="5"/>
      <c r="P451" s="5"/>
      <c r="Q451" s="5"/>
      <c r="R451" s="5"/>
      <c r="S451" s="5">
        <v>181</v>
      </c>
      <c r="T451" s="5">
        <v>90.5</v>
      </c>
      <c r="U451" s="5">
        <v>181</v>
      </c>
      <c r="V451" s="5">
        <v>1</v>
      </c>
      <c r="W451" s="5">
        <v>2</v>
      </c>
      <c r="X451" s="5" t="s">
        <v>3337</v>
      </c>
      <c r="Y451" s="5" t="s">
        <v>3334</v>
      </c>
      <c r="Z451" s="5" t="s">
        <v>3338</v>
      </c>
    </row>
    <row r="452" spans="1:26" x14ac:dyDescent="0.35">
      <c r="A452" s="8">
        <v>57</v>
      </c>
      <c r="B452" s="12" t="s">
        <v>3339</v>
      </c>
      <c r="C452" s="5" t="s">
        <v>3340</v>
      </c>
      <c r="D452" s="8">
        <v>2021</v>
      </c>
      <c r="E452" s="5" t="s">
        <v>3303</v>
      </c>
      <c r="F452" s="5" t="s">
        <v>3272</v>
      </c>
      <c r="G452" s="5" t="s">
        <v>3341</v>
      </c>
      <c r="H452" s="5" t="s">
        <v>3342</v>
      </c>
      <c r="I452" s="5">
        <v>626</v>
      </c>
      <c r="J452" s="6">
        <v>45469.38380787037</v>
      </c>
      <c r="K452" s="5" t="s">
        <v>609</v>
      </c>
      <c r="L452" s="5" t="s">
        <v>3343</v>
      </c>
      <c r="M452" s="5"/>
      <c r="N452" s="5"/>
      <c r="O452" s="5"/>
      <c r="P452" s="5"/>
      <c r="Q452" s="5"/>
      <c r="R452" s="5"/>
      <c r="S452" s="5">
        <v>57</v>
      </c>
      <c r="T452" s="5">
        <v>19</v>
      </c>
      <c r="U452" s="5">
        <v>8</v>
      </c>
      <c r="V452" s="5">
        <v>7</v>
      </c>
      <c r="W452" s="5">
        <v>3</v>
      </c>
      <c r="X452" s="5" t="s">
        <v>3344</v>
      </c>
      <c r="Y452" s="5" t="s">
        <v>3341</v>
      </c>
      <c r="Z452" s="5" t="s">
        <v>3345</v>
      </c>
    </row>
    <row r="453" spans="1:26" x14ac:dyDescent="0.35">
      <c r="A453" s="8">
        <v>38</v>
      </c>
      <c r="B453" s="12" t="s">
        <v>3346</v>
      </c>
      <c r="C453" s="5" t="s">
        <v>3347</v>
      </c>
      <c r="D453" s="8">
        <v>2021</v>
      </c>
      <c r="E453" s="5" t="s">
        <v>3348</v>
      </c>
      <c r="F453" s="5" t="s">
        <v>3272</v>
      </c>
      <c r="G453" s="5" t="s">
        <v>3349</v>
      </c>
      <c r="H453" s="5" t="s">
        <v>3350</v>
      </c>
      <c r="I453" s="5">
        <v>664</v>
      </c>
      <c r="J453" s="6">
        <v>45469.38380787037</v>
      </c>
      <c r="K453" s="5" t="s">
        <v>609</v>
      </c>
      <c r="L453" s="5" t="s">
        <v>3351</v>
      </c>
      <c r="M453" s="5"/>
      <c r="N453" s="5"/>
      <c r="O453" s="5"/>
      <c r="P453" s="5"/>
      <c r="Q453" s="5"/>
      <c r="R453" s="5"/>
      <c r="S453" s="5">
        <v>38</v>
      </c>
      <c r="T453" s="5">
        <v>12.67</v>
      </c>
      <c r="U453" s="5">
        <v>10</v>
      </c>
      <c r="V453" s="5">
        <v>4</v>
      </c>
      <c r="W453" s="5">
        <v>3</v>
      </c>
      <c r="X453" s="5" t="s">
        <v>3352</v>
      </c>
      <c r="Y453" s="5" t="s">
        <v>3349</v>
      </c>
      <c r="Z453" s="5" t="s">
        <v>3353</v>
      </c>
    </row>
    <row r="454" spans="1:26" x14ac:dyDescent="0.35">
      <c r="A454" s="8">
        <v>54</v>
      </c>
      <c r="B454" s="12" t="s">
        <v>3354</v>
      </c>
      <c r="C454" s="5" t="s">
        <v>3355</v>
      </c>
      <c r="D454" s="8">
        <v>2021</v>
      </c>
      <c r="E454" s="5" t="s">
        <v>3348</v>
      </c>
      <c r="F454" s="5" t="s">
        <v>3272</v>
      </c>
      <c r="G454" s="5" t="s">
        <v>3356</v>
      </c>
      <c r="H454" s="5" t="s">
        <v>3357</v>
      </c>
      <c r="I454" s="5">
        <v>842</v>
      </c>
      <c r="J454" s="6">
        <v>45469.38380787037</v>
      </c>
      <c r="K454" s="5" t="s">
        <v>609</v>
      </c>
      <c r="L454" s="5" t="s">
        <v>3358</v>
      </c>
      <c r="M454" s="5"/>
      <c r="N454" s="5"/>
      <c r="O454" s="5"/>
      <c r="P454" s="5"/>
      <c r="Q454" s="5"/>
      <c r="R454" s="5"/>
      <c r="S454" s="5">
        <v>54</v>
      </c>
      <c r="T454" s="5">
        <v>18</v>
      </c>
      <c r="U454" s="5">
        <v>14</v>
      </c>
      <c r="V454" s="5">
        <v>4</v>
      </c>
      <c r="W454" s="5">
        <v>3</v>
      </c>
      <c r="X454" s="5" t="s">
        <v>3359</v>
      </c>
      <c r="Y454" s="5" t="s">
        <v>3356</v>
      </c>
      <c r="Z454" s="5" t="s">
        <v>3360</v>
      </c>
    </row>
    <row r="455" spans="1:26" x14ac:dyDescent="0.35">
      <c r="A455" s="8">
        <v>45</v>
      </c>
      <c r="B455" s="12" t="s">
        <v>3361</v>
      </c>
      <c r="C455" s="5" t="s">
        <v>3362</v>
      </c>
      <c r="D455" s="8">
        <v>2021</v>
      </c>
      <c r="E455" s="5" t="s">
        <v>3348</v>
      </c>
      <c r="F455" s="5" t="s">
        <v>3272</v>
      </c>
      <c r="G455" s="5" t="s">
        <v>3363</v>
      </c>
      <c r="H455" s="5" t="s">
        <v>3364</v>
      </c>
      <c r="I455" s="5">
        <v>932</v>
      </c>
      <c r="J455" s="6">
        <v>45469.38380787037</v>
      </c>
      <c r="K455" s="5" t="s">
        <v>609</v>
      </c>
      <c r="L455" s="5" t="s">
        <v>3365</v>
      </c>
      <c r="M455" s="5"/>
      <c r="N455" s="5"/>
      <c r="O455" s="5"/>
      <c r="P455" s="5"/>
      <c r="Q455" s="5"/>
      <c r="R455" s="5"/>
      <c r="S455" s="5">
        <v>45</v>
      </c>
      <c r="T455" s="5">
        <v>15</v>
      </c>
      <c r="U455" s="5">
        <v>9</v>
      </c>
      <c r="V455" s="5">
        <v>5</v>
      </c>
      <c r="W455" s="5">
        <v>3</v>
      </c>
      <c r="X455" s="5" t="s">
        <v>3366</v>
      </c>
      <c r="Y455" s="5" t="s">
        <v>3363</v>
      </c>
      <c r="Z455" s="5" t="s">
        <v>3367</v>
      </c>
    </row>
    <row r="456" spans="1:26" x14ac:dyDescent="0.35">
      <c r="A456" s="8">
        <v>65</v>
      </c>
      <c r="B456" s="12" t="s">
        <v>3368</v>
      </c>
      <c r="C456" s="5" t="s">
        <v>3369</v>
      </c>
      <c r="D456" s="8">
        <v>2022</v>
      </c>
      <c r="E456" s="5" t="s">
        <v>3370</v>
      </c>
      <c r="F456" s="5" t="s">
        <v>3371</v>
      </c>
      <c r="G456" s="5" t="s">
        <v>3372</v>
      </c>
      <c r="H456" s="5" t="s">
        <v>3373</v>
      </c>
      <c r="I456" s="5">
        <v>258</v>
      </c>
      <c r="J456" s="6">
        <v>45469.38380787037</v>
      </c>
      <c r="K456" s="5"/>
      <c r="L456" s="5" t="s">
        <v>3374</v>
      </c>
      <c r="M456" s="5"/>
      <c r="N456" s="5"/>
      <c r="O456" s="5"/>
      <c r="P456" s="5"/>
      <c r="Q456" s="5"/>
      <c r="R456" s="5"/>
      <c r="S456" s="5">
        <v>65</v>
      </c>
      <c r="T456" s="5">
        <v>32.5</v>
      </c>
      <c r="U456" s="5">
        <v>13</v>
      </c>
      <c r="V456" s="5">
        <v>5</v>
      </c>
      <c r="W456" s="5">
        <v>2</v>
      </c>
      <c r="X456" s="5" t="s">
        <v>3375</v>
      </c>
      <c r="Y456" s="5" t="s">
        <v>3376</v>
      </c>
      <c r="Z456" s="5" t="s">
        <v>3377</v>
      </c>
    </row>
    <row r="457" spans="1:26" x14ac:dyDescent="0.35">
      <c r="A457" s="8">
        <v>9</v>
      </c>
      <c r="B457" s="12" t="s">
        <v>3378</v>
      </c>
      <c r="C457" s="5" t="s">
        <v>3379</v>
      </c>
      <c r="D457" s="8">
        <v>2023</v>
      </c>
      <c r="E457" s="5" t="s">
        <v>3380</v>
      </c>
      <c r="F457" s="5" t="s">
        <v>3381</v>
      </c>
      <c r="G457" s="5" t="s">
        <v>3382</v>
      </c>
      <c r="H457" s="5" t="s">
        <v>3383</v>
      </c>
      <c r="I457" s="5">
        <v>22</v>
      </c>
      <c r="J457" s="6">
        <v>45469.38380787037</v>
      </c>
      <c r="K457" s="5"/>
      <c r="L457" s="5"/>
      <c r="M457" s="5"/>
      <c r="N457" s="5"/>
      <c r="O457" s="5"/>
      <c r="P457" s="5"/>
      <c r="Q457" s="5"/>
      <c r="R457" s="5"/>
      <c r="S457" s="5">
        <v>9</v>
      </c>
      <c r="T457" s="5">
        <v>9</v>
      </c>
      <c r="U457" s="5">
        <v>5</v>
      </c>
      <c r="V457" s="5">
        <v>2</v>
      </c>
      <c r="W457" s="5">
        <v>1</v>
      </c>
      <c r="X457" s="5" t="s">
        <v>3384</v>
      </c>
      <c r="Y457" s="5"/>
      <c r="Z457" s="5" t="s">
        <v>3385</v>
      </c>
    </row>
    <row r="458" spans="1:26" x14ac:dyDescent="0.35">
      <c r="A458" s="8">
        <v>76</v>
      </c>
      <c r="B458" s="12" t="s">
        <v>3386</v>
      </c>
      <c r="C458" s="5" t="s">
        <v>3387</v>
      </c>
      <c r="D458" s="8">
        <v>2023</v>
      </c>
      <c r="E458" s="5" t="s">
        <v>3388</v>
      </c>
      <c r="F458" s="5" t="s">
        <v>3389</v>
      </c>
      <c r="G458" s="5" t="s">
        <v>3390</v>
      </c>
      <c r="H458" s="5" t="s">
        <v>3391</v>
      </c>
      <c r="I458" s="5">
        <v>315</v>
      </c>
      <c r="J458" s="6">
        <v>45469.38380787037</v>
      </c>
      <c r="K458" s="5"/>
      <c r="L458" s="5"/>
      <c r="M458" s="5"/>
      <c r="N458" s="5"/>
      <c r="O458" s="5"/>
      <c r="P458" s="5"/>
      <c r="Q458" s="5"/>
      <c r="R458" s="5"/>
      <c r="S458" s="5">
        <v>76</v>
      </c>
      <c r="T458" s="5">
        <v>76</v>
      </c>
      <c r="U458" s="5">
        <v>15</v>
      </c>
      <c r="V458" s="5">
        <v>5</v>
      </c>
      <c r="W458" s="5">
        <v>1</v>
      </c>
      <c r="X458" s="5" t="s">
        <v>3392</v>
      </c>
      <c r="Y458" s="5" t="s">
        <v>3393</v>
      </c>
      <c r="Z458" s="5" t="s">
        <v>3394</v>
      </c>
    </row>
    <row r="459" spans="1:26" x14ac:dyDescent="0.35">
      <c r="A459" s="8">
        <v>131</v>
      </c>
      <c r="B459" s="12" t="s">
        <v>3395</v>
      </c>
      <c r="C459" s="5" t="s">
        <v>3396</v>
      </c>
      <c r="D459" s="8">
        <v>2021</v>
      </c>
      <c r="E459" s="5" t="s">
        <v>3397</v>
      </c>
      <c r="F459" s="5" t="s">
        <v>3398</v>
      </c>
      <c r="G459" s="5" t="s">
        <v>3399</v>
      </c>
      <c r="H459" s="5" t="s">
        <v>3400</v>
      </c>
      <c r="I459" s="5">
        <v>31</v>
      </c>
      <c r="J459" s="6">
        <v>45469.38380787037</v>
      </c>
      <c r="K459" s="5"/>
      <c r="L459" s="5"/>
      <c r="M459" s="5"/>
      <c r="N459" s="5"/>
      <c r="O459" s="5"/>
      <c r="P459" s="5"/>
      <c r="Q459" s="5"/>
      <c r="R459" s="5"/>
      <c r="S459" s="5">
        <v>131</v>
      </c>
      <c r="T459" s="5">
        <v>43.67</v>
      </c>
      <c r="U459" s="5">
        <v>44</v>
      </c>
      <c r="V459" s="5">
        <v>3</v>
      </c>
      <c r="W459" s="5">
        <v>3</v>
      </c>
      <c r="X459" s="5" t="s">
        <v>3401</v>
      </c>
      <c r="Y459" s="5"/>
      <c r="Z459" s="5" t="s">
        <v>3402</v>
      </c>
    </row>
    <row r="460" spans="1:26" x14ac:dyDescent="0.35">
      <c r="A460" s="8">
        <v>64</v>
      </c>
      <c r="B460" s="12" t="s">
        <v>3403</v>
      </c>
      <c r="C460" s="5" t="s">
        <v>3404</v>
      </c>
      <c r="D460" s="8">
        <v>2024</v>
      </c>
      <c r="E460" s="5" t="s">
        <v>3405</v>
      </c>
      <c r="F460" s="5" t="s">
        <v>3398</v>
      </c>
      <c r="G460" s="5" t="s">
        <v>3406</v>
      </c>
      <c r="H460" s="5" t="s">
        <v>3407</v>
      </c>
      <c r="I460" s="5">
        <v>118</v>
      </c>
      <c r="J460" s="6">
        <v>45469.38380787037</v>
      </c>
      <c r="K460" s="5"/>
      <c r="L460" s="5"/>
      <c r="M460" s="5"/>
      <c r="N460" s="5"/>
      <c r="O460" s="5"/>
      <c r="P460" s="5"/>
      <c r="Q460" s="5"/>
      <c r="R460" s="5"/>
      <c r="S460" s="5">
        <v>64</v>
      </c>
      <c r="T460" s="5">
        <v>64</v>
      </c>
      <c r="U460" s="5">
        <v>64</v>
      </c>
      <c r="V460" s="5">
        <v>1</v>
      </c>
      <c r="W460" s="5">
        <v>1</v>
      </c>
      <c r="X460" s="5" t="s">
        <v>3408</v>
      </c>
      <c r="Y460" s="5" t="s">
        <v>3409</v>
      </c>
      <c r="Z460" s="5" t="s">
        <v>3410</v>
      </c>
    </row>
    <row r="461" spans="1:26" x14ac:dyDescent="0.35">
      <c r="A461" s="8">
        <v>78</v>
      </c>
      <c r="B461" s="12" t="s">
        <v>3411</v>
      </c>
      <c r="C461" s="5" t="s">
        <v>3412</v>
      </c>
      <c r="D461" s="8">
        <v>2023</v>
      </c>
      <c r="E461" s="5" t="s">
        <v>3413</v>
      </c>
      <c r="F461" s="5" t="s">
        <v>3398</v>
      </c>
      <c r="G461" s="5" t="s">
        <v>3414</v>
      </c>
      <c r="H461" s="5" t="s">
        <v>3415</v>
      </c>
      <c r="I461" s="5">
        <v>174</v>
      </c>
      <c r="J461" s="6">
        <v>45469.38380787037</v>
      </c>
      <c r="K461" s="5"/>
      <c r="L461" s="5"/>
      <c r="M461" s="5"/>
      <c r="N461" s="5"/>
      <c r="O461" s="5"/>
      <c r="P461" s="5"/>
      <c r="Q461" s="5"/>
      <c r="R461" s="5"/>
      <c r="S461" s="5">
        <v>78</v>
      </c>
      <c r="T461" s="5">
        <v>78</v>
      </c>
      <c r="U461" s="5">
        <v>39</v>
      </c>
      <c r="V461" s="5">
        <v>2</v>
      </c>
      <c r="W461" s="5">
        <v>1</v>
      </c>
      <c r="X461" s="5" t="s">
        <v>3416</v>
      </c>
      <c r="Y461" s="5" t="s">
        <v>3417</v>
      </c>
      <c r="Z461" s="5" t="s">
        <v>3418</v>
      </c>
    </row>
    <row r="462" spans="1:26" x14ac:dyDescent="0.35">
      <c r="A462" s="8">
        <v>28</v>
      </c>
      <c r="B462" s="12" t="s">
        <v>3419</v>
      </c>
      <c r="C462" s="5" t="s">
        <v>3420</v>
      </c>
      <c r="D462" s="8">
        <v>2023</v>
      </c>
      <c r="E462" s="5" t="s">
        <v>3421</v>
      </c>
      <c r="F462" s="5" t="s">
        <v>3398</v>
      </c>
      <c r="G462" s="5" t="s">
        <v>3422</v>
      </c>
      <c r="H462" s="5" t="s">
        <v>3423</v>
      </c>
      <c r="I462" s="5">
        <v>336</v>
      </c>
      <c r="J462" s="6">
        <v>45469.38380787037</v>
      </c>
      <c r="K462" s="5"/>
      <c r="L462" s="5"/>
      <c r="M462" s="5"/>
      <c r="N462" s="5"/>
      <c r="O462" s="5"/>
      <c r="P462" s="5"/>
      <c r="Q462" s="5"/>
      <c r="R462" s="5"/>
      <c r="S462" s="5">
        <v>28</v>
      </c>
      <c r="T462" s="5">
        <v>28</v>
      </c>
      <c r="U462" s="5">
        <v>28</v>
      </c>
      <c r="V462" s="5">
        <v>1</v>
      </c>
      <c r="W462" s="5">
        <v>1</v>
      </c>
      <c r="X462" s="5" t="s">
        <v>3424</v>
      </c>
      <c r="Y462" s="5"/>
      <c r="Z462" s="5" t="s">
        <v>3425</v>
      </c>
    </row>
    <row r="463" spans="1:26" x14ac:dyDescent="0.35">
      <c r="A463" s="8">
        <v>77</v>
      </c>
      <c r="B463" s="12" t="s">
        <v>3426</v>
      </c>
      <c r="C463" s="5" t="s">
        <v>3427</v>
      </c>
      <c r="D463" s="8">
        <v>2021</v>
      </c>
      <c r="E463" s="5" t="s">
        <v>3428</v>
      </c>
      <c r="F463" s="5" t="s">
        <v>3398</v>
      </c>
      <c r="G463" s="5" t="s">
        <v>3429</v>
      </c>
      <c r="H463" s="5" t="s">
        <v>3430</v>
      </c>
      <c r="I463" s="5">
        <v>537</v>
      </c>
      <c r="J463" s="6">
        <v>45469.38380787037</v>
      </c>
      <c r="K463" s="5"/>
      <c r="L463" s="5"/>
      <c r="M463" s="5"/>
      <c r="N463" s="5"/>
      <c r="O463" s="5"/>
      <c r="P463" s="5"/>
      <c r="Q463" s="5"/>
      <c r="R463" s="5"/>
      <c r="S463" s="5">
        <v>77</v>
      </c>
      <c r="T463" s="5">
        <v>25.67</v>
      </c>
      <c r="U463" s="5">
        <v>77</v>
      </c>
      <c r="V463" s="5">
        <v>1</v>
      </c>
      <c r="W463" s="5">
        <v>3</v>
      </c>
      <c r="X463" s="5" t="s">
        <v>3431</v>
      </c>
      <c r="Y463" s="5" t="s">
        <v>3432</v>
      </c>
      <c r="Z463" s="5" t="s">
        <v>3433</v>
      </c>
    </row>
    <row r="464" spans="1:26" x14ac:dyDescent="0.35">
      <c r="A464" s="8">
        <v>49</v>
      </c>
      <c r="B464" s="12" t="s">
        <v>3434</v>
      </c>
      <c r="C464" s="5" t="s">
        <v>3435</v>
      </c>
      <c r="D464" s="8">
        <v>2022</v>
      </c>
      <c r="E464" s="5" t="s">
        <v>3436</v>
      </c>
      <c r="F464" s="5" t="s">
        <v>3398</v>
      </c>
      <c r="G464" s="5" t="s">
        <v>3437</v>
      </c>
      <c r="H464" s="5" t="s">
        <v>3438</v>
      </c>
      <c r="I464" s="5">
        <v>546</v>
      </c>
      <c r="J464" s="6">
        <v>45469.38380787037</v>
      </c>
      <c r="K464" s="5"/>
      <c r="L464" s="5"/>
      <c r="M464" s="5"/>
      <c r="N464" s="5"/>
      <c r="O464" s="5"/>
      <c r="P464" s="5"/>
      <c r="Q464" s="5"/>
      <c r="R464" s="5"/>
      <c r="S464" s="5">
        <v>49</v>
      </c>
      <c r="T464" s="5">
        <v>24.5</v>
      </c>
      <c r="U464" s="5">
        <v>16</v>
      </c>
      <c r="V464" s="5">
        <v>3</v>
      </c>
      <c r="W464" s="5">
        <v>2</v>
      </c>
      <c r="X464" s="5" t="s">
        <v>3439</v>
      </c>
      <c r="Y464" s="5" t="s">
        <v>3440</v>
      </c>
      <c r="Z464" s="5" t="s">
        <v>3441</v>
      </c>
    </row>
    <row r="465" spans="1:26" x14ac:dyDescent="0.35">
      <c r="A465" s="8">
        <v>33</v>
      </c>
      <c r="B465" s="12" t="s">
        <v>3442</v>
      </c>
      <c r="C465" s="5" t="s">
        <v>3443</v>
      </c>
      <c r="D465" s="8">
        <v>2024</v>
      </c>
      <c r="E465" s="5" t="s">
        <v>3444</v>
      </c>
      <c r="F465" s="5" t="s">
        <v>3398</v>
      </c>
      <c r="G465" s="5" t="s">
        <v>3445</v>
      </c>
      <c r="H465" s="5" t="s">
        <v>3446</v>
      </c>
      <c r="I465" s="5">
        <v>643</v>
      </c>
      <c r="J465" s="6">
        <v>45469.38380787037</v>
      </c>
      <c r="K465" s="5"/>
      <c r="L465" s="5"/>
      <c r="M465" s="5"/>
      <c r="N465" s="5"/>
      <c r="O465" s="5"/>
      <c r="P465" s="5"/>
      <c r="Q465" s="5"/>
      <c r="R465" s="5"/>
      <c r="S465" s="5">
        <v>33</v>
      </c>
      <c r="T465" s="5">
        <v>33</v>
      </c>
      <c r="U465" s="5">
        <v>17</v>
      </c>
      <c r="V465" s="5">
        <v>2</v>
      </c>
      <c r="W465" s="5">
        <v>1</v>
      </c>
      <c r="X465" s="5" t="s">
        <v>3447</v>
      </c>
      <c r="Y465" s="5" t="s">
        <v>3448</v>
      </c>
      <c r="Z465" s="5" t="s">
        <v>3449</v>
      </c>
    </row>
    <row r="466" spans="1:26" x14ac:dyDescent="0.35">
      <c r="A466" s="8">
        <v>59</v>
      </c>
      <c r="B466" s="12" t="s">
        <v>3450</v>
      </c>
      <c r="C466" s="5" t="s">
        <v>3451</v>
      </c>
      <c r="D466" s="8">
        <v>2021</v>
      </c>
      <c r="E466" s="5" t="s">
        <v>3452</v>
      </c>
      <c r="F466" s="5" t="s">
        <v>3398</v>
      </c>
      <c r="G466" s="5" t="s">
        <v>3453</v>
      </c>
      <c r="H466" s="5" t="s">
        <v>3454</v>
      </c>
      <c r="I466" s="5">
        <v>667</v>
      </c>
      <c r="J466" s="6">
        <v>45469.38380787037</v>
      </c>
      <c r="K466" s="5"/>
      <c r="L466" s="5"/>
      <c r="M466" s="5"/>
      <c r="N466" s="5"/>
      <c r="O466" s="5"/>
      <c r="P466" s="5"/>
      <c r="Q466" s="5"/>
      <c r="R466" s="5"/>
      <c r="S466" s="5">
        <v>59</v>
      </c>
      <c r="T466" s="5">
        <v>19.670000000000002</v>
      </c>
      <c r="U466" s="5">
        <v>20</v>
      </c>
      <c r="V466" s="5">
        <v>3</v>
      </c>
      <c r="W466" s="5">
        <v>3</v>
      </c>
      <c r="X466" s="5" t="s">
        <v>3455</v>
      </c>
      <c r="Y466" s="5" t="s">
        <v>3456</v>
      </c>
      <c r="Z466" s="5" t="s">
        <v>3457</v>
      </c>
    </row>
    <row r="467" spans="1:26" x14ac:dyDescent="0.35">
      <c r="A467" s="8">
        <v>81</v>
      </c>
      <c r="B467" s="12" t="s">
        <v>3458</v>
      </c>
      <c r="C467" s="5" t="s">
        <v>3459</v>
      </c>
      <c r="D467" s="8">
        <v>2021</v>
      </c>
      <c r="E467" s="5" t="s">
        <v>3460</v>
      </c>
      <c r="F467" s="5" t="s">
        <v>3398</v>
      </c>
      <c r="G467" s="5" t="s">
        <v>3461</v>
      </c>
      <c r="H467" s="5" t="s">
        <v>3462</v>
      </c>
      <c r="I467" s="5">
        <v>685</v>
      </c>
      <c r="J467" s="6">
        <v>45469.38380787037</v>
      </c>
      <c r="K467" s="5"/>
      <c r="L467" s="5"/>
      <c r="M467" s="5"/>
      <c r="N467" s="5"/>
      <c r="O467" s="5"/>
      <c r="P467" s="5"/>
      <c r="Q467" s="5"/>
      <c r="R467" s="5"/>
      <c r="S467" s="5">
        <v>81</v>
      </c>
      <c r="T467" s="5">
        <v>27</v>
      </c>
      <c r="U467" s="5">
        <v>16</v>
      </c>
      <c r="V467" s="5">
        <v>5</v>
      </c>
      <c r="W467" s="5">
        <v>3</v>
      </c>
      <c r="X467" s="5" t="s">
        <v>3463</v>
      </c>
      <c r="Y467" s="5" t="s">
        <v>3464</v>
      </c>
      <c r="Z467" s="5" t="s">
        <v>3465</v>
      </c>
    </row>
    <row r="468" spans="1:26" x14ac:dyDescent="0.35">
      <c r="A468" s="8">
        <v>88</v>
      </c>
      <c r="B468" s="12" t="s">
        <v>3466</v>
      </c>
      <c r="C468" s="5" t="s">
        <v>3467</v>
      </c>
      <c r="D468" s="8">
        <v>2023</v>
      </c>
      <c r="E468" s="5" t="s">
        <v>3468</v>
      </c>
      <c r="F468" s="5" t="s">
        <v>3398</v>
      </c>
      <c r="G468" s="5" t="s">
        <v>3469</v>
      </c>
      <c r="H468" s="5" t="s">
        <v>3470</v>
      </c>
      <c r="I468" s="5">
        <v>771</v>
      </c>
      <c r="J468" s="6">
        <v>45469.38380787037</v>
      </c>
      <c r="K468" s="5"/>
      <c r="L468" s="5"/>
      <c r="M468" s="5"/>
      <c r="N468" s="5"/>
      <c r="O468" s="5"/>
      <c r="P468" s="5"/>
      <c r="Q468" s="5"/>
      <c r="R468" s="5"/>
      <c r="S468" s="5">
        <v>88</v>
      </c>
      <c r="T468" s="5">
        <v>88</v>
      </c>
      <c r="U468" s="5">
        <v>44</v>
      </c>
      <c r="V468" s="5">
        <v>2</v>
      </c>
      <c r="W468" s="5">
        <v>1</v>
      </c>
      <c r="X468" s="5" t="s">
        <v>3471</v>
      </c>
      <c r="Y468" s="5"/>
      <c r="Z468" s="5" t="s">
        <v>3472</v>
      </c>
    </row>
    <row r="469" spans="1:26" x14ac:dyDescent="0.35">
      <c r="A469" s="8">
        <v>40</v>
      </c>
      <c r="B469" s="12" t="s">
        <v>3473</v>
      </c>
      <c r="C469" s="5" t="s">
        <v>3474</v>
      </c>
      <c r="D469" s="8">
        <v>2021</v>
      </c>
      <c r="E469" s="5" t="s">
        <v>3475</v>
      </c>
      <c r="F469" s="5" t="s">
        <v>3398</v>
      </c>
      <c r="G469" s="5" t="s">
        <v>3476</v>
      </c>
      <c r="H469" s="5" t="s">
        <v>3477</v>
      </c>
      <c r="I469" s="5">
        <v>798</v>
      </c>
      <c r="J469" s="6">
        <v>45469.38380787037</v>
      </c>
      <c r="K469" s="5"/>
      <c r="L469" s="5"/>
      <c r="M469" s="5"/>
      <c r="N469" s="5"/>
      <c r="O469" s="5"/>
      <c r="P469" s="5"/>
      <c r="Q469" s="5"/>
      <c r="R469" s="5"/>
      <c r="S469" s="5">
        <v>40</v>
      </c>
      <c r="T469" s="5">
        <v>13.33</v>
      </c>
      <c r="U469" s="5">
        <v>40</v>
      </c>
      <c r="V469" s="5">
        <v>1</v>
      </c>
      <c r="W469" s="5">
        <v>3</v>
      </c>
      <c r="X469" s="5" t="s">
        <v>3478</v>
      </c>
      <c r="Y469" s="5" t="s">
        <v>3479</v>
      </c>
      <c r="Z469" s="5" t="s">
        <v>3480</v>
      </c>
    </row>
    <row r="470" spans="1:26" x14ac:dyDescent="0.35">
      <c r="A470" s="8">
        <v>41</v>
      </c>
      <c r="B470" s="12" t="s">
        <v>3481</v>
      </c>
      <c r="C470" s="5" t="s">
        <v>3482</v>
      </c>
      <c r="D470" s="8">
        <v>2021</v>
      </c>
      <c r="E470" s="5" t="s">
        <v>3483</v>
      </c>
      <c r="F470" s="5" t="s">
        <v>3398</v>
      </c>
      <c r="G470" s="5" t="s">
        <v>3484</v>
      </c>
      <c r="H470" s="5" t="s">
        <v>3485</v>
      </c>
      <c r="I470" s="5">
        <v>807</v>
      </c>
      <c r="J470" s="6">
        <v>45469.38380787037</v>
      </c>
      <c r="K470" s="5"/>
      <c r="L470" s="5"/>
      <c r="M470" s="5"/>
      <c r="N470" s="5"/>
      <c r="O470" s="5"/>
      <c r="P470" s="5"/>
      <c r="Q470" s="5"/>
      <c r="R470" s="5"/>
      <c r="S470" s="5">
        <v>41</v>
      </c>
      <c r="T470" s="5">
        <v>13.67</v>
      </c>
      <c r="U470" s="5">
        <v>21</v>
      </c>
      <c r="V470" s="5">
        <v>2</v>
      </c>
      <c r="W470" s="5">
        <v>3</v>
      </c>
      <c r="X470" s="5" t="s">
        <v>3486</v>
      </c>
      <c r="Y470" s="5" t="s">
        <v>3487</v>
      </c>
      <c r="Z470" s="5" t="s">
        <v>3488</v>
      </c>
    </row>
    <row r="471" spans="1:26" x14ac:dyDescent="0.35">
      <c r="A471" s="8">
        <v>62</v>
      </c>
      <c r="B471" s="12" t="s">
        <v>3489</v>
      </c>
      <c r="C471" s="5" t="s">
        <v>3490</v>
      </c>
      <c r="D471" s="8">
        <v>2021</v>
      </c>
      <c r="E471" s="5" t="s">
        <v>3491</v>
      </c>
      <c r="F471" s="5" t="s">
        <v>3398</v>
      </c>
      <c r="G471" s="5" t="s">
        <v>3492</v>
      </c>
      <c r="H471" s="5" t="s">
        <v>3493</v>
      </c>
      <c r="I471" s="5">
        <v>814</v>
      </c>
      <c r="J471" s="6">
        <v>45469.38380787037</v>
      </c>
      <c r="K471" s="5"/>
      <c r="L471" s="5"/>
      <c r="M471" s="5"/>
      <c r="N471" s="5"/>
      <c r="O471" s="5"/>
      <c r="P471" s="5"/>
      <c r="Q471" s="5"/>
      <c r="R471" s="5"/>
      <c r="S471" s="5">
        <v>62</v>
      </c>
      <c r="T471" s="5">
        <v>20.67</v>
      </c>
      <c r="U471" s="5">
        <v>62</v>
      </c>
      <c r="V471" s="5">
        <v>1</v>
      </c>
      <c r="W471" s="5">
        <v>3</v>
      </c>
      <c r="X471" s="5" t="s">
        <v>3494</v>
      </c>
      <c r="Y471" s="5" t="s">
        <v>3495</v>
      </c>
      <c r="Z471" s="5" t="s">
        <v>3496</v>
      </c>
    </row>
    <row r="472" spans="1:26" x14ac:dyDescent="0.35">
      <c r="A472" s="8">
        <v>55</v>
      </c>
      <c r="B472" s="12" t="s">
        <v>3497</v>
      </c>
      <c r="C472" s="5" t="s">
        <v>3498</v>
      </c>
      <c r="D472" s="8">
        <v>2021</v>
      </c>
      <c r="E472" s="5" t="s">
        <v>3499</v>
      </c>
      <c r="F472" s="5" t="s">
        <v>3500</v>
      </c>
      <c r="G472" s="5" t="s">
        <v>3501</v>
      </c>
      <c r="H472" s="5" t="s">
        <v>3502</v>
      </c>
      <c r="I472" s="5">
        <v>17</v>
      </c>
      <c r="J472" s="6">
        <v>45469.38380787037</v>
      </c>
      <c r="K472" s="5"/>
      <c r="L472" s="5"/>
      <c r="M472" s="5"/>
      <c r="N472" s="5"/>
      <c r="O472" s="5"/>
      <c r="P472" s="5"/>
      <c r="Q472" s="5"/>
      <c r="R472" s="5"/>
      <c r="S472" s="5">
        <v>55</v>
      </c>
      <c r="T472" s="5">
        <v>18.329999999999998</v>
      </c>
      <c r="U472" s="5">
        <v>18</v>
      </c>
      <c r="V472" s="5">
        <v>3</v>
      </c>
      <c r="W472" s="5">
        <v>3</v>
      </c>
      <c r="X472" s="5" t="s">
        <v>3503</v>
      </c>
      <c r="Y472" s="5" t="s">
        <v>3504</v>
      </c>
      <c r="Z472" s="5" t="s">
        <v>3505</v>
      </c>
    </row>
    <row r="473" spans="1:26" x14ac:dyDescent="0.35">
      <c r="A473" s="8">
        <v>51</v>
      </c>
      <c r="B473" s="12" t="s">
        <v>3506</v>
      </c>
      <c r="C473" s="5" t="s">
        <v>3507</v>
      </c>
      <c r="D473" s="8">
        <v>2021</v>
      </c>
      <c r="E473" s="5" t="s">
        <v>3499</v>
      </c>
      <c r="F473" s="5" t="s">
        <v>3500</v>
      </c>
      <c r="G473" s="5" t="s">
        <v>3508</v>
      </c>
      <c r="H473" s="5" t="s">
        <v>3509</v>
      </c>
      <c r="I473" s="5">
        <v>60</v>
      </c>
      <c r="J473" s="6">
        <v>45469.38380787037</v>
      </c>
      <c r="K473" s="5"/>
      <c r="L473" s="5"/>
      <c r="M473" s="5"/>
      <c r="N473" s="5"/>
      <c r="O473" s="5"/>
      <c r="P473" s="5"/>
      <c r="Q473" s="5"/>
      <c r="R473" s="5"/>
      <c r="S473" s="5">
        <v>51</v>
      </c>
      <c r="T473" s="5">
        <v>17</v>
      </c>
      <c r="U473" s="5">
        <v>26</v>
      </c>
      <c r="V473" s="5">
        <v>2</v>
      </c>
      <c r="W473" s="5">
        <v>3</v>
      </c>
      <c r="X473" s="5" t="s">
        <v>3510</v>
      </c>
      <c r="Y473" s="5" t="s">
        <v>3511</v>
      </c>
      <c r="Z473" s="5" t="s">
        <v>3512</v>
      </c>
    </row>
    <row r="474" spans="1:26" x14ac:dyDescent="0.35">
      <c r="A474" s="8">
        <v>24</v>
      </c>
      <c r="B474" s="12" t="s">
        <v>3513</v>
      </c>
      <c r="C474" s="5" t="s">
        <v>3514</v>
      </c>
      <c r="D474" s="8">
        <v>2024</v>
      </c>
      <c r="E474" s="5" t="s">
        <v>3515</v>
      </c>
      <c r="F474" s="5" t="s">
        <v>3516</v>
      </c>
      <c r="G474" s="5" t="s">
        <v>3517</v>
      </c>
      <c r="H474" s="5" t="s">
        <v>3518</v>
      </c>
      <c r="I474" s="5">
        <v>177</v>
      </c>
      <c r="J474" s="6">
        <v>45469.38380787037</v>
      </c>
      <c r="K474" s="5"/>
      <c r="L474" s="5"/>
      <c r="M474" s="5"/>
      <c r="N474" s="5"/>
      <c r="O474" s="5"/>
      <c r="P474" s="5"/>
      <c r="Q474" s="5"/>
      <c r="R474" s="5"/>
      <c r="S474" s="5">
        <v>24</v>
      </c>
      <c r="T474" s="5">
        <v>24</v>
      </c>
      <c r="U474" s="5">
        <v>8</v>
      </c>
      <c r="V474" s="5">
        <v>3</v>
      </c>
      <c r="W474" s="5">
        <v>1</v>
      </c>
      <c r="X474" s="5" t="s">
        <v>3519</v>
      </c>
      <c r="Y474" s="5" t="s">
        <v>3520</v>
      </c>
      <c r="Z474" s="5" t="s">
        <v>3521</v>
      </c>
    </row>
    <row r="475" spans="1:26" x14ac:dyDescent="0.35">
      <c r="A475" s="8">
        <v>21</v>
      </c>
      <c r="B475" s="12" t="s">
        <v>3522</v>
      </c>
      <c r="C475" s="5" t="s">
        <v>3523</v>
      </c>
      <c r="D475" s="8">
        <v>2024</v>
      </c>
      <c r="E475" s="5" t="s">
        <v>3524</v>
      </c>
      <c r="F475" s="5" t="s">
        <v>3516</v>
      </c>
      <c r="G475" s="5" t="s">
        <v>3525</v>
      </c>
      <c r="H475" s="5" t="s">
        <v>3526</v>
      </c>
      <c r="I475" s="5">
        <v>874</v>
      </c>
      <c r="J475" s="6">
        <v>45469.38380787037</v>
      </c>
      <c r="K475" s="5"/>
      <c r="L475" s="5"/>
      <c r="M475" s="5"/>
      <c r="N475" s="5"/>
      <c r="O475" s="5"/>
      <c r="P475" s="5"/>
      <c r="Q475" s="5"/>
      <c r="R475" s="5"/>
      <c r="S475" s="5">
        <v>21</v>
      </c>
      <c r="T475" s="5">
        <v>21</v>
      </c>
      <c r="U475" s="5">
        <v>5</v>
      </c>
      <c r="V475" s="5">
        <v>4</v>
      </c>
      <c r="W475" s="5">
        <v>1</v>
      </c>
      <c r="X475" s="5" t="s">
        <v>3527</v>
      </c>
      <c r="Y475" s="5" t="s">
        <v>3528</v>
      </c>
      <c r="Z475" s="5" t="s">
        <v>3529</v>
      </c>
    </row>
    <row r="476" spans="1:26" x14ac:dyDescent="0.35">
      <c r="A476" s="8">
        <v>82</v>
      </c>
      <c r="B476" s="12" t="s">
        <v>3530</v>
      </c>
      <c r="C476" s="5" t="s">
        <v>3531</v>
      </c>
      <c r="D476" s="8">
        <v>2021</v>
      </c>
      <c r="E476" s="5" t="s">
        <v>3532</v>
      </c>
      <c r="F476" s="5" t="s">
        <v>3533</v>
      </c>
      <c r="G476" s="5" t="s">
        <v>3534</v>
      </c>
      <c r="H476" s="5" t="s">
        <v>3535</v>
      </c>
      <c r="I476" s="5">
        <v>483</v>
      </c>
      <c r="J476" s="6">
        <v>45469.38380787037</v>
      </c>
      <c r="K476" s="5"/>
      <c r="L476" s="5"/>
      <c r="M476" s="5"/>
      <c r="N476" s="5"/>
      <c r="O476" s="5"/>
      <c r="P476" s="5"/>
      <c r="Q476" s="5"/>
      <c r="R476" s="5"/>
      <c r="S476" s="5">
        <v>82</v>
      </c>
      <c r="T476" s="5">
        <v>27.33</v>
      </c>
      <c r="U476" s="5">
        <v>41</v>
      </c>
      <c r="V476" s="5">
        <v>2</v>
      </c>
      <c r="W476" s="5">
        <v>3</v>
      </c>
      <c r="X476" s="5" t="s">
        <v>3536</v>
      </c>
      <c r="Y476" s="5"/>
      <c r="Z476" s="5" t="s">
        <v>3537</v>
      </c>
    </row>
    <row r="477" spans="1:26" x14ac:dyDescent="0.35">
      <c r="A477" s="8">
        <v>54</v>
      </c>
      <c r="B477" s="12" t="s">
        <v>3538</v>
      </c>
      <c r="C477" s="5" t="s">
        <v>3539</v>
      </c>
      <c r="D477" s="8">
        <v>2021</v>
      </c>
      <c r="E477" s="5"/>
      <c r="F477" s="5" t="s">
        <v>3540</v>
      </c>
      <c r="G477" s="5"/>
      <c r="H477" s="5" t="s">
        <v>3541</v>
      </c>
      <c r="I477" s="5">
        <v>590</v>
      </c>
      <c r="J477" s="6">
        <v>45469.38380787037</v>
      </c>
      <c r="K477" s="5" t="s">
        <v>30</v>
      </c>
      <c r="L477" s="5"/>
      <c r="M477" s="5"/>
      <c r="N477" s="5"/>
      <c r="O477" s="5"/>
      <c r="P477" s="5"/>
      <c r="Q477" s="5"/>
      <c r="R477" s="5"/>
      <c r="S477" s="5">
        <v>54</v>
      </c>
      <c r="T477" s="5">
        <v>18</v>
      </c>
      <c r="U477" s="5">
        <v>54</v>
      </c>
      <c r="V477" s="5">
        <v>1</v>
      </c>
      <c r="W477" s="5">
        <v>3</v>
      </c>
      <c r="X477" s="5"/>
      <c r="Y477" s="5"/>
      <c r="Z477" s="5" t="s">
        <v>3542</v>
      </c>
    </row>
    <row r="478" spans="1:26" x14ac:dyDescent="0.35">
      <c r="A478" s="8">
        <v>62</v>
      </c>
      <c r="B478" s="12" t="s">
        <v>3543</v>
      </c>
      <c r="C478" s="5" t="s">
        <v>3544</v>
      </c>
      <c r="D478" s="8">
        <v>2022</v>
      </c>
      <c r="E478" s="5"/>
      <c r="F478" s="5" t="s">
        <v>3545</v>
      </c>
      <c r="G478" s="5"/>
      <c r="H478" s="5" t="s">
        <v>3546</v>
      </c>
      <c r="I478" s="5">
        <v>292</v>
      </c>
      <c r="J478" s="6">
        <v>45469.38380787037</v>
      </c>
      <c r="K478" s="5" t="s">
        <v>30</v>
      </c>
      <c r="L478" s="5"/>
      <c r="M478" s="5"/>
      <c r="N478" s="5"/>
      <c r="O478" s="5"/>
      <c r="P478" s="5"/>
      <c r="Q478" s="5"/>
      <c r="R478" s="5"/>
      <c r="S478" s="5">
        <v>62</v>
      </c>
      <c r="T478" s="5">
        <v>31</v>
      </c>
      <c r="U478" s="5">
        <v>21</v>
      </c>
      <c r="V478" s="5">
        <v>3</v>
      </c>
      <c r="W478" s="5">
        <v>2</v>
      </c>
      <c r="X478" s="5"/>
      <c r="Y478" s="5"/>
      <c r="Z478" s="5" t="s">
        <v>3547</v>
      </c>
    </row>
    <row r="479" spans="1:26" x14ac:dyDescent="0.35">
      <c r="A479" s="8">
        <v>54</v>
      </c>
      <c r="B479" s="12" t="s">
        <v>3548</v>
      </c>
      <c r="C479" s="5" t="s">
        <v>3549</v>
      </c>
      <c r="D479" s="8">
        <v>2021</v>
      </c>
      <c r="E479" s="5" t="s">
        <v>3550</v>
      </c>
      <c r="F479" s="5" t="s">
        <v>3551</v>
      </c>
      <c r="G479" s="5" t="s">
        <v>3552</v>
      </c>
      <c r="H479" s="5" t="s">
        <v>3553</v>
      </c>
      <c r="I479" s="5">
        <v>216</v>
      </c>
      <c r="J479" s="6">
        <v>45469.38380787037</v>
      </c>
      <c r="K479" s="5"/>
      <c r="L479" s="5"/>
      <c r="M479" s="5"/>
      <c r="N479" s="5"/>
      <c r="O479" s="5"/>
      <c r="P479" s="5"/>
      <c r="Q479" s="5"/>
      <c r="R479" s="5"/>
      <c r="S479" s="5">
        <v>54</v>
      </c>
      <c r="T479" s="5">
        <v>18</v>
      </c>
      <c r="U479" s="5">
        <v>18</v>
      </c>
      <c r="V479" s="5">
        <v>3</v>
      </c>
      <c r="W479" s="5">
        <v>3</v>
      </c>
      <c r="X479" s="5" t="s">
        <v>3554</v>
      </c>
      <c r="Y479" s="5" t="s">
        <v>3555</v>
      </c>
      <c r="Z479" s="5" t="s">
        <v>3556</v>
      </c>
    </row>
    <row r="480" spans="1:26" x14ac:dyDescent="0.35">
      <c r="A480" s="8">
        <v>66</v>
      </c>
      <c r="B480" s="12" t="s">
        <v>3557</v>
      </c>
      <c r="C480" s="5" t="s">
        <v>3558</v>
      </c>
      <c r="D480" s="8">
        <v>2021</v>
      </c>
      <c r="E480" s="5" t="s">
        <v>3559</v>
      </c>
      <c r="F480" s="5" t="s">
        <v>3560</v>
      </c>
      <c r="G480" s="5" t="s">
        <v>3561</v>
      </c>
      <c r="H480" s="5" t="s">
        <v>3562</v>
      </c>
      <c r="I480" s="5">
        <v>805</v>
      </c>
      <c r="J480" s="6">
        <v>45469.38380787037</v>
      </c>
      <c r="K480" s="5" t="s">
        <v>49</v>
      </c>
      <c r="L480" s="5"/>
      <c r="M480" s="5"/>
      <c r="N480" s="5"/>
      <c r="O480" s="5"/>
      <c r="P480" s="5"/>
      <c r="Q480" s="5"/>
      <c r="R480" s="5"/>
      <c r="S480" s="5">
        <v>66</v>
      </c>
      <c r="T480" s="5">
        <v>22</v>
      </c>
      <c r="U480" s="5">
        <v>17</v>
      </c>
      <c r="V480" s="5">
        <v>4</v>
      </c>
      <c r="W480" s="5">
        <v>3</v>
      </c>
      <c r="X480" s="5" t="s">
        <v>3563</v>
      </c>
      <c r="Y480" s="5" t="s">
        <v>3561</v>
      </c>
      <c r="Z480" s="5" t="s">
        <v>3564</v>
      </c>
    </row>
    <row r="481" spans="1:26" x14ac:dyDescent="0.35">
      <c r="A481" s="8">
        <v>28</v>
      </c>
      <c r="B481" s="12" t="s">
        <v>3565</v>
      </c>
      <c r="C481" s="5" t="s">
        <v>3566</v>
      </c>
      <c r="D481" s="8">
        <v>2022</v>
      </c>
      <c r="E481" s="5" t="s">
        <v>3567</v>
      </c>
      <c r="F481" s="5" t="s">
        <v>3568</v>
      </c>
      <c r="G481" s="5" t="s">
        <v>3569</v>
      </c>
      <c r="H481" s="5" t="s">
        <v>3570</v>
      </c>
      <c r="I481" s="5">
        <v>780</v>
      </c>
      <c r="J481" s="6">
        <v>45469.38380787037</v>
      </c>
      <c r="K481" s="5" t="s">
        <v>49</v>
      </c>
      <c r="L481" s="5"/>
      <c r="M481" s="5"/>
      <c r="N481" s="5"/>
      <c r="O481" s="5"/>
      <c r="P481" s="5"/>
      <c r="Q481" s="5"/>
      <c r="R481" s="5"/>
      <c r="S481" s="5">
        <v>28</v>
      </c>
      <c r="T481" s="5">
        <v>14</v>
      </c>
      <c r="U481" s="5">
        <v>6</v>
      </c>
      <c r="V481" s="5">
        <v>5</v>
      </c>
      <c r="W481" s="5">
        <v>2</v>
      </c>
      <c r="X481" s="5" t="s">
        <v>3571</v>
      </c>
      <c r="Y481" s="5" t="s">
        <v>3569</v>
      </c>
      <c r="Z481" s="5" t="s">
        <v>3572</v>
      </c>
    </row>
    <row r="482" spans="1:26" x14ac:dyDescent="0.35">
      <c r="A482" s="8">
        <v>23</v>
      </c>
      <c r="B482" s="12" t="s">
        <v>3573</v>
      </c>
      <c r="C482" s="5" t="s">
        <v>3574</v>
      </c>
      <c r="D482" s="8">
        <v>2021</v>
      </c>
      <c r="E482" s="5"/>
      <c r="F482" s="5" t="s">
        <v>3575</v>
      </c>
      <c r="G482" s="5" t="s">
        <v>3576</v>
      </c>
      <c r="H482" s="5" t="s">
        <v>3577</v>
      </c>
      <c r="I482" s="5">
        <v>310</v>
      </c>
      <c r="J482" s="6">
        <v>45469.38380787037</v>
      </c>
      <c r="K482" s="5"/>
      <c r="L482" s="5"/>
      <c r="M482" s="5"/>
      <c r="N482" s="5"/>
      <c r="O482" s="5"/>
      <c r="P482" s="5"/>
      <c r="Q482" s="5"/>
      <c r="R482" s="5"/>
      <c r="S482" s="5">
        <v>23</v>
      </c>
      <c r="T482" s="5">
        <v>7.67</v>
      </c>
      <c r="U482" s="5">
        <v>8</v>
      </c>
      <c r="V482" s="5">
        <v>3</v>
      </c>
      <c r="W482" s="5">
        <v>3</v>
      </c>
      <c r="X482" s="5" t="s">
        <v>3578</v>
      </c>
      <c r="Y482" s="5" t="s">
        <v>3579</v>
      </c>
      <c r="Z482" s="5" t="s">
        <v>3580</v>
      </c>
    </row>
    <row r="483" spans="1:26" x14ac:dyDescent="0.35">
      <c r="A483" s="8">
        <v>27</v>
      </c>
      <c r="B483" s="12" t="s">
        <v>3581</v>
      </c>
      <c r="C483" s="5" t="s">
        <v>3582</v>
      </c>
      <c r="D483" s="8">
        <v>2021</v>
      </c>
      <c r="E483" s="5"/>
      <c r="F483" s="5" t="s">
        <v>3575</v>
      </c>
      <c r="G483" s="5" t="s">
        <v>3583</v>
      </c>
      <c r="H483" s="5" t="s">
        <v>3584</v>
      </c>
      <c r="I483" s="5">
        <v>464</v>
      </c>
      <c r="J483" s="6">
        <v>45469.38380787037</v>
      </c>
      <c r="K483" s="5"/>
      <c r="L483" s="5"/>
      <c r="M483" s="5"/>
      <c r="N483" s="5"/>
      <c r="O483" s="5"/>
      <c r="P483" s="5"/>
      <c r="Q483" s="5"/>
      <c r="R483" s="5"/>
      <c r="S483" s="5">
        <v>27</v>
      </c>
      <c r="T483" s="5">
        <v>9</v>
      </c>
      <c r="U483" s="5">
        <v>7</v>
      </c>
      <c r="V483" s="5">
        <v>4</v>
      </c>
      <c r="W483" s="5">
        <v>3</v>
      </c>
      <c r="X483" s="5" t="s">
        <v>3585</v>
      </c>
      <c r="Y483" s="5" t="s">
        <v>3586</v>
      </c>
      <c r="Z483" s="5" t="s">
        <v>3587</v>
      </c>
    </row>
    <row r="484" spans="1:26" x14ac:dyDescent="0.35">
      <c r="A484" s="8">
        <v>119</v>
      </c>
      <c r="B484" s="12" t="s">
        <v>3588</v>
      </c>
      <c r="C484" s="5" t="s">
        <v>3589</v>
      </c>
      <c r="D484" s="8">
        <v>2021</v>
      </c>
      <c r="E484" s="5" t="s">
        <v>3590</v>
      </c>
      <c r="F484" s="5" t="s">
        <v>3591</v>
      </c>
      <c r="G484" s="5" t="s">
        <v>3592</v>
      </c>
      <c r="H484" s="5" t="s">
        <v>3593</v>
      </c>
      <c r="I484" s="5">
        <v>80</v>
      </c>
      <c r="J484" s="6">
        <v>45469.38380787037</v>
      </c>
      <c r="K484" s="5"/>
      <c r="L484" s="5"/>
      <c r="M484" s="5"/>
      <c r="N484" s="5"/>
      <c r="O484" s="5"/>
      <c r="P484" s="5"/>
      <c r="Q484" s="5"/>
      <c r="R484" s="5"/>
      <c r="S484" s="5">
        <v>119</v>
      </c>
      <c r="T484" s="5">
        <v>39.67</v>
      </c>
      <c r="U484" s="5">
        <v>40</v>
      </c>
      <c r="V484" s="5">
        <v>3</v>
      </c>
      <c r="W484" s="5">
        <v>3</v>
      </c>
      <c r="X484" s="5" t="s">
        <v>3594</v>
      </c>
      <c r="Y484" s="5" t="s">
        <v>3595</v>
      </c>
      <c r="Z484" s="5" t="s">
        <v>3596</v>
      </c>
    </row>
    <row r="485" spans="1:26" x14ac:dyDescent="0.35">
      <c r="A485" s="8">
        <v>131</v>
      </c>
      <c r="B485" s="12" t="s">
        <v>3597</v>
      </c>
      <c r="C485" s="5" t="s">
        <v>3598</v>
      </c>
      <c r="D485" s="8">
        <v>2022</v>
      </c>
      <c r="E485" s="5" t="s">
        <v>3599</v>
      </c>
      <c r="F485" s="5" t="s">
        <v>3591</v>
      </c>
      <c r="G485" s="5" t="s">
        <v>3600</v>
      </c>
      <c r="H485" s="5" t="s">
        <v>3601</v>
      </c>
      <c r="I485" s="5">
        <v>114</v>
      </c>
      <c r="J485" s="6">
        <v>45469.38380787037</v>
      </c>
      <c r="K485" s="5"/>
      <c r="L485" s="5"/>
      <c r="M485" s="5"/>
      <c r="N485" s="5"/>
      <c r="O485" s="5"/>
      <c r="P485" s="5"/>
      <c r="Q485" s="5"/>
      <c r="R485" s="5"/>
      <c r="S485" s="5">
        <v>131</v>
      </c>
      <c r="T485" s="5">
        <v>65.5</v>
      </c>
      <c r="U485" s="5">
        <v>33</v>
      </c>
      <c r="V485" s="5">
        <v>4</v>
      </c>
      <c r="W485" s="5">
        <v>2</v>
      </c>
      <c r="X485" s="5" t="s">
        <v>3602</v>
      </c>
      <c r="Y485" s="5"/>
      <c r="Z485" s="5" t="s">
        <v>3603</v>
      </c>
    </row>
    <row r="486" spans="1:26" x14ac:dyDescent="0.35">
      <c r="A486" s="8">
        <v>94</v>
      </c>
      <c r="B486" s="12" t="s">
        <v>3604</v>
      </c>
      <c r="C486" s="5" t="s">
        <v>3605</v>
      </c>
      <c r="D486" s="8">
        <v>2021</v>
      </c>
      <c r="E486" s="5" t="s">
        <v>3606</v>
      </c>
      <c r="F486" s="5" t="s">
        <v>3591</v>
      </c>
      <c r="G486" s="5" t="s">
        <v>3607</v>
      </c>
      <c r="H486" s="5" t="s">
        <v>3608</v>
      </c>
      <c r="I486" s="5">
        <v>149</v>
      </c>
      <c r="J486" s="6">
        <v>45469.38380787037</v>
      </c>
      <c r="K486" s="5"/>
      <c r="L486" s="5"/>
      <c r="M486" s="5"/>
      <c r="N486" s="5"/>
      <c r="O486" s="5"/>
      <c r="P486" s="5"/>
      <c r="Q486" s="5"/>
      <c r="R486" s="5"/>
      <c r="S486" s="5">
        <v>94</v>
      </c>
      <c r="T486" s="5">
        <v>31.33</v>
      </c>
      <c r="U486" s="5">
        <v>24</v>
      </c>
      <c r="V486" s="5">
        <v>4</v>
      </c>
      <c r="W486" s="5">
        <v>3</v>
      </c>
      <c r="X486" s="5" t="s">
        <v>3609</v>
      </c>
      <c r="Y486" s="5" t="s">
        <v>3610</v>
      </c>
      <c r="Z486" s="5" t="s">
        <v>3611</v>
      </c>
    </row>
    <row r="487" spans="1:26" x14ac:dyDescent="0.35">
      <c r="A487" s="8">
        <v>136</v>
      </c>
      <c r="B487" s="12" t="s">
        <v>3612</v>
      </c>
      <c r="C487" s="5" t="s">
        <v>3613</v>
      </c>
      <c r="D487" s="8">
        <v>2022</v>
      </c>
      <c r="E487" s="5" t="s">
        <v>3614</v>
      </c>
      <c r="F487" s="5" t="s">
        <v>3591</v>
      </c>
      <c r="G487" s="5" t="s">
        <v>3615</v>
      </c>
      <c r="H487" s="5" t="s">
        <v>3616</v>
      </c>
      <c r="I487" s="5">
        <v>191</v>
      </c>
      <c r="J487" s="6">
        <v>45469.38380787037</v>
      </c>
      <c r="K487" s="5"/>
      <c r="L487" s="5"/>
      <c r="M487" s="5"/>
      <c r="N487" s="5"/>
      <c r="O487" s="5"/>
      <c r="P487" s="5"/>
      <c r="Q487" s="5"/>
      <c r="R487" s="5"/>
      <c r="S487" s="5">
        <v>136</v>
      </c>
      <c r="T487" s="5">
        <v>68</v>
      </c>
      <c r="U487" s="5">
        <v>27</v>
      </c>
      <c r="V487" s="5">
        <v>5</v>
      </c>
      <c r="W487" s="5">
        <v>2</v>
      </c>
      <c r="X487" s="5" t="s">
        <v>3617</v>
      </c>
      <c r="Y487" s="5" t="s">
        <v>3618</v>
      </c>
      <c r="Z487" s="5" t="s">
        <v>3619</v>
      </c>
    </row>
    <row r="488" spans="1:26" x14ac:dyDescent="0.35">
      <c r="A488" s="8">
        <v>99</v>
      </c>
      <c r="B488" s="12" t="s">
        <v>3620</v>
      </c>
      <c r="C488" s="5" t="s">
        <v>3621</v>
      </c>
      <c r="D488" s="8">
        <v>2022</v>
      </c>
      <c r="E488" s="5" t="s">
        <v>3622</v>
      </c>
      <c r="F488" s="5" t="s">
        <v>3591</v>
      </c>
      <c r="G488" s="5" t="s">
        <v>3623</v>
      </c>
      <c r="H488" s="5" t="s">
        <v>3624</v>
      </c>
      <c r="I488" s="5">
        <v>207</v>
      </c>
      <c r="J488" s="6">
        <v>45469.38380787037</v>
      </c>
      <c r="K488" s="5"/>
      <c r="L488" s="5"/>
      <c r="M488" s="5"/>
      <c r="N488" s="5"/>
      <c r="O488" s="5"/>
      <c r="P488" s="5"/>
      <c r="Q488" s="5"/>
      <c r="R488" s="5"/>
      <c r="S488" s="5">
        <v>99</v>
      </c>
      <c r="T488" s="5">
        <v>49.5</v>
      </c>
      <c r="U488" s="5">
        <v>25</v>
      </c>
      <c r="V488" s="5">
        <v>4</v>
      </c>
      <c r="W488" s="5">
        <v>2</v>
      </c>
      <c r="X488" s="5" t="s">
        <v>3625</v>
      </c>
      <c r="Y488" s="5" t="s">
        <v>3626</v>
      </c>
      <c r="Z488" s="5" t="s">
        <v>3627</v>
      </c>
    </row>
    <row r="489" spans="1:26" x14ac:dyDescent="0.35">
      <c r="A489" s="8">
        <v>97</v>
      </c>
      <c r="B489" s="12" t="s">
        <v>3628</v>
      </c>
      <c r="C489" s="5" t="s">
        <v>3629</v>
      </c>
      <c r="D489" s="8">
        <v>2021</v>
      </c>
      <c r="E489" s="5" t="s">
        <v>3630</v>
      </c>
      <c r="F489" s="5" t="s">
        <v>3591</v>
      </c>
      <c r="G489" s="5" t="s">
        <v>3631</v>
      </c>
      <c r="H489" s="5" t="s">
        <v>3632</v>
      </c>
      <c r="I489" s="5">
        <v>234</v>
      </c>
      <c r="J489" s="6">
        <v>45469.38380787037</v>
      </c>
      <c r="K489" s="5"/>
      <c r="L489" s="5"/>
      <c r="M489" s="5"/>
      <c r="N489" s="5"/>
      <c r="O489" s="5"/>
      <c r="P489" s="5"/>
      <c r="Q489" s="5"/>
      <c r="R489" s="5"/>
      <c r="S489" s="5">
        <v>97</v>
      </c>
      <c r="T489" s="5">
        <v>32.33</v>
      </c>
      <c r="U489" s="5">
        <v>32</v>
      </c>
      <c r="V489" s="5">
        <v>3</v>
      </c>
      <c r="W489" s="5">
        <v>3</v>
      </c>
      <c r="X489" s="5" t="s">
        <v>3633</v>
      </c>
      <c r="Y489" s="5" t="s">
        <v>3634</v>
      </c>
      <c r="Z489" s="5" t="s">
        <v>3635</v>
      </c>
    </row>
    <row r="490" spans="1:26" x14ac:dyDescent="0.35">
      <c r="A490" s="8">
        <v>73</v>
      </c>
      <c r="B490" s="12" t="s">
        <v>3636</v>
      </c>
      <c r="C490" s="5" t="s">
        <v>3637</v>
      </c>
      <c r="D490" s="8">
        <v>2021</v>
      </c>
      <c r="E490" s="5" t="s">
        <v>3630</v>
      </c>
      <c r="F490" s="5" t="s">
        <v>3591</v>
      </c>
      <c r="G490" s="5" t="s">
        <v>3638</v>
      </c>
      <c r="H490" s="5" t="s">
        <v>3639</v>
      </c>
      <c r="I490" s="5">
        <v>312</v>
      </c>
      <c r="J490" s="6">
        <v>45469.38380787037</v>
      </c>
      <c r="K490" s="5"/>
      <c r="L490" s="5"/>
      <c r="M490" s="5"/>
      <c r="N490" s="5"/>
      <c r="O490" s="5"/>
      <c r="P490" s="5"/>
      <c r="Q490" s="5"/>
      <c r="R490" s="5"/>
      <c r="S490" s="5">
        <v>73</v>
      </c>
      <c r="T490" s="5">
        <v>24.33</v>
      </c>
      <c r="U490" s="5">
        <v>37</v>
      </c>
      <c r="V490" s="5">
        <v>2</v>
      </c>
      <c r="W490" s="5">
        <v>3</v>
      </c>
      <c r="X490" s="5" t="s">
        <v>3640</v>
      </c>
      <c r="Y490" s="5" t="s">
        <v>3641</v>
      </c>
      <c r="Z490" s="5" t="s">
        <v>3642</v>
      </c>
    </row>
    <row r="491" spans="1:26" x14ac:dyDescent="0.35">
      <c r="A491" s="8">
        <v>55</v>
      </c>
      <c r="B491" s="12" t="s">
        <v>3643</v>
      </c>
      <c r="C491" s="5" t="s">
        <v>3644</v>
      </c>
      <c r="D491" s="8">
        <v>2023</v>
      </c>
      <c r="E491" s="5" t="s">
        <v>3645</v>
      </c>
      <c r="F491" s="5" t="s">
        <v>3591</v>
      </c>
      <c r="G491" s="5" t="s">
        <v>3646</v>
      </c>
      <c r="H491" s="5" t="s">
        <v>3647</v>
      </c>
      <c r="I491" s="5">
        <v>328</v>
      </c>
      <c r="J491" s="6">
        <v>45469.38380787037</v>
      </c>
      <c r="K491" s="5"/>
      <c r="L491" s="5"/>
      <c r="M491" s="5"/>
      <c r="N491" s="5"/>
      <c r="O491" s="5"/>
      <c r="P491" s="5"/>
      <c r="Q491" s="5"/>
      <c r="R491" s="5"/>
      <c r="S491" s="5">
        <v>55</v>
      </c>
      <c r="T491" s="5">
        <v>55</v>
      </c>
      <c r="U491" s="5">
        <v>11</v>
      </c>
      <c r="V491" s="5">
        <v>5</v>
      </c>
      <c r="W491" s="5">
        <v>1</v>
      </c>
      <c r="X491" s="5" t="s">
        <v>3648</v>
      </c>
      <c r="Y491" s="5" t="s">
        <v>3649</v>
      </c>
      <c r="Z491" s="5" t="s">
        <v>3650</v>
      </c>
    </row>
    <row r="492" spans="1:26" x14ac:dyDescent="0.35">
      <c r="A492" s="8">
        <v>47</v>
      </c>
      <c r="B492" s="12" t="s">
        <v>3651</v>
      </c>
      <c r="C492" s="5" t="s">
        <v>3652</v>
      </c>
      <c r="D492" s="8">
        <v>2022</v>
      </c>
      <c r="E492" s="5" t="s">
        <v>3653</v>
      </c>
      <c r="F492" s="5" t="s">
        <v>3591</v>
      </c>
      <c r="G492" s="5" t="s">
        <v>3654</v>
      </c>
      <c r="H492" s="5" t="s">
        <v>3655</v>
      </c>
      <c r="I492" s="5">
        <v>335</v>
      </c>
      <c r="J492" s="6">
        <v>45469.38380787037</v>
      </c>
      <c r="K492" s="5"/>
      <c r="L492" s="5"/>
      <c r="M492" s="5"/>
      <c r="N492" s="5"/>
      <c r="O492" s="5"/>
      <c r="P492" s="5"/>
      <c r="Q492" s="5"/>
      <c r="R492" s="5"/>
      <c r="S492" s="5">
        <v>47</v>
      </c>
      <c r="T492" s="5">
        <v>23.5</v>
      </c>
      <c r="U492" s="5">
        <v>47</v>
      </c>
      <c r="V492" s="5">
        <v>1</v>
      </c>
      <c r="W492" s="5">
        <v>2</v>
      </c>
      <c r="X492" s="5" t="s">
        <v>3656</v>
      </c>
      <c r="Y492" s="5" t="s">
        <v>3657</v>
      </c>
      <c r="Z492" s="5" t="s">
        <v>3658</v>
      </c>
    </row>
    <row r="493" spans="1:26" x14ac:dyDescent="0.35">
      <c r="A493" s="8">
        <v>49</v>
      </c>
      <c r="B493" s="12" t="s">
        <v>3659</v>
      </c>
      <c r="C493" s="5" t="s">
        <v>3660</v>
      </c>
      <c r="D493" s="8">
        <v>2022</v>
      </c>
      <c r="E493" s="5" t="s">
        <v>3630</v>
      </c>
      <c r="F493" s="5" t="s">
        <v>3591</v>
      </c>
      <c r="G493" s="5" t="s">
        <v>3661</v>
      </c>
      <c r="H493" s="5" t="s">
        <v>3662</v>
      </c>
      <c r="I493" s="5">
        <v>387</v>
      </c>
      <c r="J493" s="6">
        <v>45469.38380787037</v>
      </c>
      <c r="K493" s="5"/>
      <c r="L493" s="5"/>
      <c r="M493" s="5"/>
      <c r="N493" s="5"/>
      <c r="O493" s="5"/>
      <c r="P493" s="5"/>
      <c r="Q493" s="5"/>
      <c r="R493" s="5"/>
      <c r="S493" s="5">
        <v>49</v>
      </c>
      <c r="T493" s="5">
        <v>24.5</v>
      </c>
      <c r="U493" s="5">
        <v>16</v>
      </c>
      <c r="V493" s="5">
        <v>3</v>
      </c>
      <c r="W493" s="5">
        <v>2</v>
      </c>
      <c r="X493" s="5" t="s">
        <v>3663</v>
      </c>
      <c r="Y493" s="5" t="s">
        <v>3664</v>
      </c>
      <c r="Z493" s="5" t="s">
        <v>3665</v>
      </c>
    </row>
    <row r="494" spans="1:26" x14ac:dyDescent="0.35">
      <c r="A494" s="8">
        <v>151</v>
      </c>
      <c r="B494" s="12" t="s">
        <v>3666</v>
      </c>
      <c r="C494" s="5" t="s">
        <v>3667</v>
      </c>
      <c r="D494" s="8">
        <v>2021</v>
      </c>
      <c r="E494" s="5" t="s">
        <v>3668</v>
      </c>
      <c r="F494" s="5" t="s">
        <v>3591</v>
      </c>
      <c r="G494" s="5" t="s">
        <v>3669</v>
      </c>
      <c r="H494" s="5" t="s">
        <v>3670</v>
      </c>
      <c r="I494" s="5">
        <v>499</v>
      </c>
      <c r="J494" s="6">
        <v>45469.38380787037</v>
      </c>
      <c r="K494" s="5"/>
      <c r="L494" s="5"/>
      <c r="M494" s="5"/>
      <c r="N494" s="5"/>
      <c r="O494" s="5"/>
      <c r="P494" s="5"/>
      <c r="Q494" s="5"/>
      <c r="R494" s="5"/>
      <c r="S494" s="5">
        <v>151</v>
      </c>
      <c r="T494" s="5">
        <v>50.33</v>
      </c>
      <c r="U494" s="5">
        <v>50</v>
      </c>
      <c r="V494" s="5">
        <v>3</v>
      </c>
      <c r="W494" s="5">
        <v>3</v>
      </c>
      <c r="X494" s="5" t="s">
        <v>3671</v>
      </c>
      <c r="Y494" s="5" t="s">
        <v>3672</v>
      </c>
      <c r="Z494" s="5" t="s">
        <v>3673</v>
      </c>
    </row>
    <row r="495" spans="1:26" x14ac:dyDescent="0.35">
      <c r="A495" s="8">
        <v>112</v>
      </c>
      <c r="B495" s="12" t="s">
        <v>3674</v>
      </c>
      <c r="C495" s="5" t="s">
        <v>3675</v>
      </c>
      <c r="D495" s="8">
        <v>2022</v>
      </c>
      <c r="E495" s="5" t="s">
        <v>3590</v>
      </c>
      <c r="F495" s="5" t="s">
        <v>3591</v>
      </c>
      <c r="G495" s="5" t="s">
        <v>3676</v>
      </c>
      <c r="H495" s="5" t="s">
        <v>3677</v>
      </c>
      <c r="I495" s="5">
        <v>521</v>
      </c>
      <c r="J495" s="6">
        <v>45469.38380787037</v>
      </c>
      <c r="K495" s="5"/>
      <c r="L495" s="5"/>
      <c r="M495" s="5"/>
      <c r="N495" s="5"/>
      <c r="O495" s="5"/>
      <c r="P495" s="5"/>
      <c r="Q495" s="5"/>
      <c r="R495" s="5"/>
      <c r="S495" s="5">
        <v>112</v>
      </c>
      <c r="T495" s="5">
        <v>56</v>
      </c>
      <c r="U495" s="5">
        <v>28</v>
      </c>
      <c r="V495" s="5">
        <v>4</v>
      </c>
      <c r="W495" s="5">
        <v>2</v>
      </c>
      <c r="X495" s="5" t="s">
        <v>3678</v>
      </c>
      <c r="Y495" s="5" t="s">
        <v>3679</v>
      </c>
      <c r="Z495" s="5" t="s">
        <v>3680</v>
      </c>
    </row>
    <row r="496" spans="1:26" x14ac:dyDescent="0.35">
      <c r="A496" s="8">
        <v>95</v>
      </c>
      <c r="B496" s="12" t="s">
        <v>3681</v>
      </c>
      <c r="C496" s="5" t="s">
        <v>3682</v>
      </c>
      <c r="D496" s="8">
        <v>2021</v>
      </c>
      <c r="E496" s="5" t="s">
        <v>3683</v>
      </c>
      <c r="F496" s="5" t="s">
        <v>3591</v>
      </c>
      <c r="G496" s="5" t="s">
        <v>3684</v>
      </c>
      <c r="H496" s="5" t="s">
        <v>3685</v>
      </c>
      <c r="I496" s="5">
        <v>663</v>
      </c>
      <c r="J496" s="6">
        <v>45469.38380787037</v>
      </c>
      <c r="K496" s="5"/>
      <c r="L496" s="5"/>
      <c r="M496" s="5"/>
      <c r="N496" s="5"/>
      <c r="O496" s="5"/>
      <c r="P496" s="5"/>
      <c r="Q496" s="5"/>
      <c r="R496" s="5"/>
      <c r="S496" s="5">
        <v>95</v>
      </c>
      <c r="T496" s="5">
        <v>31.67</v>
      </c>
      <c r="U496" s="5">
        <v>19</v>
      </c>
      <c r="V496" s="5">
        <v>5</v>
      </c>
      <c r="W496" s="5">
        <v>3</v>
      </c>
      <c r="X496" s="5" t="s">
        <v>3686</v>
      </c>
      <c r="Y496" s="5" t="s">
        <v>3687</v>
      </c>
      <c r="Z496" s="5" t="s">
        <v>3688</v>
      </c>
    </row>
    <row r="497" spans="1:26" x14ac:dyDescent="0.35">
      <c r="A497" s="8">
        <v>67</v>
      </c>
      <c r="B497" s="12" t="s">
        <v>3689</v>
      </c>
      <c r="C497" s="5" t="s">
        <v>3690</v>
      </c>
      <c r="D497" s="8">
        <v>2021</v>
      </c>
      <c r="E497" s="5" t="s">
        <v>3614</v>
      </c>
      <c r="F497" s="5" t="s">
        <v>3591</v>
      </c>
      <c r="G497" s="5" t="s">
        <v>3691</v>
      </c>
      <c r="H497" s="5" t="s">
        <v>3692</v>
      </c>
      <c r="I497" s="5">
        <v>684</v>
      </c>
      <c r="J497" s="6">
        <v>45469.38380787037</v>
      </c>
      <c r="K497" s="5"/>
      <c r="L497" s="5"/>
      <c r="M497" s="5"/>
      <c r="N497" s="5"/>
      <c r="O497" s="5"/>
      <c r="P497" s="5"/>
      <c r="Q497" s="5"/>
      <c r="R497" s="5"/>
      <c r="S497" s="5">
        <v>67</v>
      </c>
      <c r="T497" s="5">
        <v>22.33</v>
      </c>
      <c r="U497" s="5">
        <v>13</v>
      </c>
      <c r="V497" s="5">
        <v>5</v>
      </c>
      <c r="W497" s="5">
        <v>3</v>
      </c>
      <c r="X497" s="5" t="s">
        <v>3693</v>
      </c>
      <c r="Y497" s="5" t="s">
        <v>3694</v>
      </c>
      <c r="Z497" s="5" t="s">
        <v>3695</v>
      </c>
    </row>
    <row r="498" spans="1:26" x14ac:dyDescent="0.35">
      <c r="A498" s="8">
        <v>49</v>
      </c>
      <c r="B498" s="12" t="s">
        <v>3696</v>
      </c>
      <c r="C498" s="5" t="s">
        <v>3697</v>
      </c>
      <c r="D498" s="8">
        <v>2021</v>
      </c>
      <c r="E498" s="5" t="s">
        <v>3698</v>
      </c>
      <c r="F498" s="5" t="s">
        <v>3591</v>
      </c>
      <c r="G498" s="5" t="s">
        <v>3699</v>
      </c>
      <c r="H498" s="5" t="s">
        <v>3700</v>
      </c>
      <c r="I498" s="5">
        <v>689</v>
      </c>
      <c r="J498" s="6">
        <v>45469.38380787037</v>
      </c>
      <c r="K498" s="5"/>
      <c r="L498" s="5"/>
      <c r="M498" s="5"/>
      <c r="N498" s="5"/>
      <c r="O498" s="5"/>
      <c r="P498" s="5"/>
      <c r="Q498" s="5"/>
      <c r="R498" s="5"/>
      <c r="S498" s="5">
        <v>49</v>
      </c>
      <c r="T498" s="5">
        <v>16.329999999999998</v>
      </c>
      <c r="U498" s="5">
        <v>10</v>
      </c>
      <c r="V498" s="5">
        <v>5</v>
      </c>
      <c r="W498" s="5">
        <v>3</v>
      </c>
      <c r="X498" s="5" t="s">
        <v>3701</v>
      </c>
      <c r="Y498" s="5" t="s">
        <v>3702</v>
      </c>
      <c r="Z498" s="5" t="s">
        <v>3703</v>
      </c>
    </row>
    <row r="499" spans="1:26" x14ac:dyDescent="0.35">
      <c r="A499" s="8">
        <v>140</v>
      </c>
      <c r="B499" s="12" t="s">
        <v>3704</v>
      </c>
      <c r="C499" s="5" t="s">
        <v>3705</v>
      </c>
      <c r="D499" s="8">
        <v>2023</v>
      </c>
      <c r="E499" s="5" t="s">
        <v>3706</v>
      </c>
      <c r="F499" s="5" t="s">
        <v>3591</v>
      </c>
      <c r="G499" s="5" t="s">
        <v>3707</v>
      </c>
      <c r="H499" s="5" t="s">
        <v>3708</v>
      </c>
      <c r="I499" s="5">
        <v>768</v>
      </c>
      <c r="J499" s="6">
        <v>45469.38380787037</v>
      </c>
      <c r="K499" s="5"/>
      <c r="L499" s="5"/>
      <c r="M499" s="5"/>
      <c r="N499" s="5"/>
      <c r="O499" s="5"/>
      <c r="P499" s="5"/>
      <c r="Q499" s="5"/>
      <c r="R499" s="5"/>
      <c r="S499" s="5">
        <v>140</v>
      </c>
      <c r="T499" s="5">
        <v>140</v>
      </c>
      <c r="U499" s="5">
        <v>47</v>
      </c>
      <c r="V499" s="5">
        <v>3</v>
      </c>
      <c r="W499" s="5">
        <v>1</v>
      </c>
      <c r="X499" s="5" t="s">
        <v>3709</v>
      </c>
      <c r="Y499" s="5" t="s">
        <v>3710</v>
      </c>
      <c r="Z499" s="5" t="s">
        <v>3711</v>
      </c>
    </row>
    <row r="500" spans="1:26" x14ac:dyDescent="0.35">
      <c r="A500" s="8">
        <v>53</v>
      </c>
      <c r="B500" s="12" t="s">
        <v>3712</v>
      </c>
      <c r="C500" s="5" t="s">
        <v>3713</v>
      </c>
      <c r="D500" s="8">
        <v>2022</v>
      </c>
      <c r="E500" s="5" t="s">
        <v>3714</v>
      </c>
      <c r="F500" s="5" t="s">
        <v>3591</v>
      </c>
      <c r="G500" s="5" t="s">
        <v>3715</v>
      </c>
      <c r="H500" s="5" t="s">
        <v>3716</v>
      </c>
      <c r="I500" s="5">
        <v>785</v>
      </c>
      <c r="J500" s="6">
        <v>45469.38380787037</v>
      </c>
      <c r="K500" s="5"/>
      <c r="L500" s="5"/>
      <c r="M500" s="5"/>
      <c r="N500" s="5"/>
      <c r="O500" s="5"/>
      <c r="P500" s="5"/>
      <c r="Q500" s="5"/>
      <c r="R500" s="5"/>
      <c r="S500" s="5">
        <v>53</v>
      </c>
      <c r="T500" s="5">
        <v>26.5</v>
      </c>
      <c r="U500" s="5">
        <v>13</v>
      </c>
      <c r="V500" s="5">
        <v>4</v>
      </c>
      <c r="W500" s="5">
        <v>2</v>
      </c>
      <c r="X500" s="5" t="s">
        <v>3717</v>
      </c>
      <c r="Y500" s="5"/>
      <c r="Z500" s="5" t="s">
        <v>3718</v>
      </c>
    </row>
    <row r="501" spans="1:26" x14ac:dyDescent="0.35">
      <c r="A501" s="8">
        <v>32</v>
      </c>
      <c r="B501" s="12" t="s">
        <v>3719</v>
      </c>
      <c r="C501" s="5" t="s">
        <v>3720</v>
      </c>
      <c r="D501" s="8">
        <v>2021</v>
      </c>
      <c r="E501" s="5" t="s">
        <v>3721</v>
      </c>
      <c r="F501" s="5" t="s">
        <v>3591</v>
      </c>
      <c r="G501" s="5" t="s">
        <v>3722</v>
      </c>
      <c r="H501" s="5" t="s">
        <v>3723</v>
      </c>
      <c r="I501" s="5">
        <v>811</v>
      </c>
      <c r="J501" s="6">
        <v>45469.38380787037</v>
      </c>
      <c r="K501" s="5"/>
      <c r="L501" s="5"/>
      <c r="M501" s="5"/>
      <c r="N501" s="5"/>
      <c r="O501" s="5"/>
      <c r="P501" s="5"/>
      <c r="Q501" s="5"/>
      <c r="R501" s="5"/>
      <c r="S501" s="5">
        <v>32</v>
      </c>
      <c r="T501" s="5">
        <v>10.67</v>
      </c>
      <c r="U501" s="5">
        <v>11</v>
      </c>
      <c r="V501" s="5">
        <v>3</v>
      </c>
      <c r="W501" s="5">
        <v>3</v>
      </c>
      <c r="X501" s="5" t="s">
        <v>3724</v>
      </c>
      <c r="Y501" s="5"/>
      <c r="Z501" s="5" t="s">
        <v>3725</v>
      </c>
    </row>
    <row r="502" spans="1:26" x14ac:dyDescent="0.35">
      <c r="A502" s="8">
        <v>56</v>
      </c>
      <c r="B502" s="12" t="s">
        <v>3726</v>
      </c>
      <c r="C502" s="5" t="s">
        <v>3727</v>
      </c>
      <c r="D502" s="8">
        <v>2022</v>
      </c>
      <c r="E502" s="5" t="s">
        <v>3728</v>
      </c>
      <c r="F502" s="5" t="s">
        <v>3591</v>
      </c>
      <c r="G502" s="5" t="s">
        <v>3729</v>
      </c>
      <c r="H502" s="5" t="s">
        <v>3730</v>
      </c>
      <c r="I502" s="5">
        <v>891</v>
      </c>
      <c r="J502" s="6">
        <v>45469.38380787037</v>
      </c>
      <c r="K502" s="5"/>
      <c r="L502" s="5"/>
      <c r="M502" s="5"/>
      <c r="N502" s="5"/>
      <c r="O502" s="5"/>
      <c r="P502" s="5"/>
      <c r="Q502" s="5"/>
      <c r="R502" s="5"/>
      <c r="S502" s="5">
        <v>56</v>
      </c>
      <c r="T502" s="5">
        <v>28</v>
      </c>
      <c r="U502" s="5">
        <v>11</v>
      </c>
      <c r="V502" s="5">
        <v>5</v>
      </c>
      <c r="W502" s="5">
        <v>2</v>
      </c>
      <c r="X502" s="5" t="s">
        <v>3731</v>
      </c>
      <c r="Y502" s="5" t="s">
        <v>3732</v>
      </c>
      <c r="Z502" s="5" t="s">
        <v>3733</v>
      </c>
    </row>
    <row r="503" spans="1:26" x14ac:dyDescent="0.35">
      <c r="A503" s="8">
        <v>430</v>
      </c>
      <c r="B503" s="12" t="s">
        <v>3734</v>
      </c>
      <c r="C503" s="5" t="s">
        <v>3735</v>
      </c>
      <c r="D503" s="8">
        <v>2022</v>
      </c>
      <c r="E503" s="5" t="s">
        <v>3736</v>
      </c>
      <c r="F503" s="5" t="s">
        <v>3591</v>
      </c>
      <c r="G503" s="5" t="s">
        <v>3737</v>
      </c>
      <c r="H503" s="5" t="s">
        <v>3738</v>
      </c>
      <c r="I503" s="5">
        <v>909</v>
      </c>
      <c r="J503" s="6">
        <v>45469.38380787037</v>
      </c>
      <c r="K503" s="5"/>
      <c r="L503" s="5"/>
      <c r="M503" s="5"/>
      <c r="N503" s="5"/>
      <c r="O503" s="5"/>
      <c r="P503" s="5"/>
      <c r="Q503" s="5"/>
      <c r="R503" s="5"/>
      <c r="S503" s="5">
        <v>430</v>
      </c>
      <c r="T503" s="5">
        <v>215</v>
      </c>
      <c r="U503" s="5">
        <v>86</v>
      </c>
      <c r="V503" s="5">
        <v>5</v>
      </c>
      <c r="W503" s="5">
        <v>2</v>
      </c>
      <c r="X503" s="5" t="s">
        <v>3739</v>
      </c>
      <c r="Y503" s="5" t="s">
        <v>3740</v>
      </c>
      <c r="Z503" s="5" t="s">
        <v>3741</v>
      </c>
    </row>
    <row r="504" spans="1:26" x14ac:dyDescent="0.35">
      <c r="A504" s="8">
        <v>69</v>
      </c>
      <c r="B504" s="12" t="s">
        <v>3742</v>
      </c>
      <c r="C504" s="5" t="s">
        <v>3743</v>
      </c>
      <c r="D504" s="8">
        <v>2021</v>
      </c>
      <c r="E504" s="5" t="s">
        <v>3744</v>
      </c>
      <c r="F504" s="5" t="s">
        <v>3745</v>
      </c>
      <c r="G504" s="5" t="s">
        <v>3746</v>
      </c>
      <c r="H504" s="5" t="s">
        <v>3747</v>
      </c>
      <c r="I504" s="5">
        <v>135</v>
      </c>
      <c r="J504" s="6">
        <v>45469.38380787037</v>
      </c>
      <c r="K504" s="5"/>
      <c r="L504" s="5"/>
      <c r="M504" s="5"/>
      <c r="N504" s="5"/>
      <c r="O504" s="5"/>
      <c r="P504" s="5"/>
      <c r="Q504" s="5"/>
      <c r="R504" s="5"/>
      <c r="S504" s="5">
        <v>69</v>
      </c>
      <c r="T504" s="5">
        <v>23</v>
      </c>
      <c r="U504" s="5">
        <v>35</v>
      </c>
      <c r="V504" s="5">
        <v>2</v>
      </c>
      <c r="W504" s="5">
        <v>3</v>
      </c>
      <c r="X504" s="5" t="s">
        <v>3748</v>
      </c>
      <c r="Y504" s="5"/>
      <c r="Z504" s="5" t="s">
        <v>3749</v>
      </c>
    </row>
    <row r="505" spans="1:26" x14ac:dyDescent="0.35">
      <c r="A505" s="8">
        <v>61</v>
      </c>
      <c r="B505" s="12" t="s">
        <v>3750</v>
      </c>
      <c r="C505" s="5" t="s">
        <v>3751</v>
      </c>
      <c r="D505" s="8">
        <v>2021</v>
      </c>
      <c r="E505" s="5" t="s">
        <v>3752</v>
      </c>
      <c r="F505" s="5" t="s">
        <v>3745</v>
      </c>
      <c r="G505" s="5" t="s">
        <v>3753</v>
      </c>
      <c r="H505" s="5" t="s">
        <v>3754</v>
      </c>
      <c r="I505" s="5">
        <v>419</v>
      </c>
      <c r="J505" s="6">
        <v>45469.38380787037</v>
      </c>
      <c r="K505" s="5"/>
      <c r="L505" s="5"/>
      <c r="M505" s="5"/>
      <c r="N505" s="5"/>
      <c r="O505" s="5"/>
      <c r="P505" s="5"/>
      <c r="Q505" s="5"/>
      <c r="R505" s="5"/>
      <c r="S505" s="5">
        <v>61</v>
      </c>
      <c r="T505" s="5">
        <v>20.329999999999998</v>
      </c>
      <c r="U505" s="5">
        <v>15</v>
      </c>
      <c r="V505" s="5">
        <v>4</v>
      </c>
      <c r="W505" s="5">
        <v>3</v>
      </c>
      <c r="X505" s="5" t="s">
        <v>3755</v>
      </c>
      <c r="Y505" s="5" t="s">
        <v>3756</v>
      </c>
      <c r="Z505" s="5" t="s">
        <v>3757</v>
      </c>
    </row>
    <row r="506" spans="1:26" x14ac:dyDescent="0.35">
      <c r="A506" s="8">
        <v>75</v>
      </c>
      <c r="B506" s="12" t="s">
        <v>3758</v>
      </c>
      <c r="C506" s="5" t="s">
        <v>3759</v>
      </c>
      <c r="D506" s="8">
        <v>2021</v>
      </c>
      <c r="E506" s="5" t="s">
        <v>3760</v>
      </c>
      <c r="F506" s="5" t="s">
        <v>3745</v>
      </c>
      <c r="G506" s="5" t="s">
        <v>3761</v>
      </c>
      <c r="H506" s="5" t="s">
        <v>3762</v>
      </c>
      <c r="I506" s="5">
        <v>434</v>
      </c>
      <c r="J506" s="6">
        <v>45469.38380787037</v>
      </c>
      <c r="K506" s="5"/>
      <c r="L506" s="5"/>
      <c r="M506" s="5"/>
      <c r="N506" s="5"/>
      <c r="O506" s="5"/>
      <c r="P506" s="5"/>
      <c r="Q506" s="5"/>
      <c r="R506" s="5"/>
      <c r="S506" s="5">
        <v>75</v>
      </c>
      <c r="T506" s="5">
        <v>25</v>
      </c>
      <c r="U506" s="5">
        <v>15</v>
      </c>
      <c r="V506" s="5">
        <v>5</v>
      </c>
      <c r="W506" s="5">
        <v>3</v>
      </c>
      <c r="X506" s="5" t="s">
        <v>3763</v>
      </c>
      <c r="Y506" s="5" t="s">
        <v>3764</v>
      </c>
      <c r="Z506" s="5" t="s">
        <v>3765</v>
      </c>
    </row>
    <row r="507" spans="1:26" x14ac:dyDescent="0.35">
      <c r="A507" s="8">
        <v>108</v>
      </c>
      <c r="B507" s="12" t="s">
        <v>3766</v>
      </c>
      <c r="C507" s="5" t="s">
        <v>3767</v>
      </c>
      <c r="D507" s="8">
        <v>2022</v>
      </c>
      <c r="E507" s="5" t="s">
        <v>82</v>
      </c>
      <c r="F507" s="5" t="s">
        <v>3745</v>
      </c>
      <c r="G507" s="5" t="s">
        <v>3768</v>
      </c>
      <c r="H507" s="5" t="s">
        <v>3769</v>
      </c>
      <c r="I507" s="5">
        <v>741</v>
      </c>
      <c r="J507" s="6">
        <v>45469.38380787037</v>
      </c>
      <c r="K507" s="5" t="s">
        <v>609</v>
      </c>
      <c r="L507" s="5"/>
      <c r="M507" s="5"/>
      <c r="N507" s="5"/>
      <c r="O507" s="5"/>
      <c r="P507" s="5"/>
      <c r="Q507" s="5"/>
      <c r="R507" s="5"/>
      <c r="S507" s="5">
        <v>108</v>
      </c>
      <c r="T507" s="5">
        <v>54</v>
      </c>
      <c r="U507" s="5">
        <v>22</v>
      </c>
      <c r="V507" s="5">
        <v>5</v>
      </c>
      <c r="W507" s="5">
        <v>2</v>
      </c>
      <c r="X507" s="5" t="s">
        <v>3770</v>
      </c>
      <c r="Y507" s="5" t="s">
        <v>3768</v>
      </c>
      <c r="Z507" s="5" t="s">
        <v>3771</v>
      </c>
    </row>
    <row r="508" spans="1:26" x14ac:dyDescent="0.35">
      <c r="A508" s="8">
        <v>60</v>
      </c>
      <c r="B508" s="12" t="s">
        <v>3772</v>
      </c>
      <c r="C508" s="5" t="s">
        <v>3773</v>
      </c>
      <c r="D508" s="8">
        <v>2022</v>
      </c>
      <c r="E508" s="5" t="s">
        <v>3774</v>
      </c>
      <c r="F508" s="5" t="s">
        <v>3775</v>
      </c>
      <c r="G508" s="5" t="s">
        <v>3776</v>
      </c>
      <c r="H508" s="5" t="s">
        <v>3777</v>
      </c>
      <c r="I508" s="5">
        <v>422</v>
      </c>
      <c r="J508" s="6">
        <v>45469.38380787037</v>
      </c>
      <c r="K508" s="5"/>
      <c r="L508" s="5"/>
      <c r="M508" s="5"/>
      <c r="N508" s="5"/>
      <c r="O508" s="5"/>
      <c r="P508" s="5"/>
      <c r="Q508" s="5"/>
      <c r="R508" s="5"/>
      <c r="S508" s="5">
        <v>60</v>
      </c>
      <c r="T508" s="5">
        <v>30</v>
      </c>
      <c r="U508" s="5">
        <v>30</v>
      </c>
      <c r="V508" s="5">
        <v>2</v>
      </c>
      <c r="W508" s="5">
        <v>2</v>
      </c>
      <c r="X508" s="5" t="s">
        <v>3778</v>
      </c>
      <c r="Y508" s="5" t="s">
        <v>3779</v>
      </c>
      <c r="Z508" s="5" t="s">
        <v>3780</v>
      </c>
    </row>
    <row r="509" spans="1:26" x14ac:dyDescent="0.35">
      <c r="A509" s="8">
        <v>72</v>
      </c>
      <c r="B509" s="12" t="s">
        <v>3772</v>
      </c>
      <c r="C509" s="5" t="s">
        <v>3781</v>
      </c>
      <c r="D509" s="8">
        <v>2021</v>
      </c>
      <c r="E509" s="5" t="s">
        <v>3774</v>
      </c>
      <c r="F509" s="5" t="s">
        <v>3775</v>
      </c>
      <c r="G509" s="5" t="s">
        <v>3782</v>
      </c>
      <c r="H509" s="5" t="s">
        <v>3783</v>
      </c>
      <c r="I509" s="5">
        <v>649</v>
      </c>
      <c r="J509" s="6">
        <v>45469.38380787037</v>
      </c>
      <c r="K509" s="5"/>
      <c r="L509" s="5"/>
      <c r="M509" s="5"/>
      <c r="N509" s="5"/>
      <c r="O509" s="5"/>
      <c r="P509" s="5"/>
      <c r="Q509" s="5"/>
      <c r="R509" s="5"/>
      <c r="S509" s="5">
        <v>72</v>
      </c>
      <c r="T509" s="5">
        <v>24</v>
      </c>
      <c r="U509" s="5">
        <v>36</v>
      </c>
      <c r="V509" s="5">
        <v>2</v>
      </c>
      <c r="W509" s="5">
        <v>3</v>
      </c>
      <c r="X509" s="5" t="s">
        <v>3784</v>
      </c>
      <c r="Y509" s="5" t="s">
        <v>3785</v>
      </c>
      <c r="Z509" s="5" t="s">
        <v>3786</v>
      </c>
    </row>
    <row r="510" spans="1:26" x14ac:dyDescent="0.35">
      <c r="A510" s="8">
        <v>24</v>
      </c>
      <c r="B510" s="12" t="s">
        <v>3787</v>
      </c>
      <c r="C510" s="5" t="s">
        <v>3788</v>
      </c>
      <c r="D510" s="8">
        <v>2024</v>
      </c>
      <c r="E510" s="5" t="s">
        <v>3789</v>
      </c>
      <c r="F510" s="5" t="s">
        <v>3790</v>
      </c>
      <c r="G510" s="5" t="s">
        <v>3791</v>
      </c>
      <c r="H510" s="5" t="s">
        <v>3792</v>
      </c>
      <c r="I510" s="5">
        <v>617</v>
      </c>
      <c r="J510" s="6">
        <v>45469.38380787037</v>
      </c>
      <c r="K510" s="5"/>
      <c r="L510" s="5"/>
      <c r="M510" s="5"/>
      <c r="N510" s="5"/>
      <c r="O510" s="5"/>
      <c r="P510" s="5"/>
      <c r="Q510" s="5"/>
      <c r="R510" s="5"/>
      <c r="S510" s="5">
        <v>24</v>
      </c>
      <c r="T510" s="5">
        <v>24</v>
      </c>
      <c r="U510" s="5">
        <v>24</v>
      </c>
      <c r="V510" s="5">
        <v>1</v>
      </c>
      <c r="W510" s="5">
        <v>1</v>
      </c>
      <c r="X510" s="5" t="s">
        <v>3793</v>
      </c>
      <c r="Y510" s="5" t="s">
        <v>3794</v>
      </c>
      <c r="Z510" s="5" t="s">
        <v>3795</v>
      </c>
    </row>
    <row r="511" spans="1:26" x14ac:dyDescent="0.35">
      <c r="A511" s="8">
        <v>106</v>
      </c>
      <c r="B511" s="12" t="s">
        <v>3796</v>
      </c>
      <c r="C511" s="5" t="s">
        <v>3797</v>
      </c>
      <c r="D511" s="8">
        <v>2021</v>
      </c>
      <c r="E511" s="5" t="s">
        <v>3798</v>
      </c>
      <c r="F511" s="5" t="s">
        <v>3799</v>
      </c>
      <c r="G511" s="5" t="s">
        <v>3800</v>
      </c>
      <c r="H511" s="5" t="s">
        <v>3801</v>
      </c>
      <c r="I511" s="5">
        <v>947</v>
      </c>
      <c r="J511" s="6">
        <v>45469.38380787037</v>
      </c>
      <c r="K511" s="5"/>
      <c r="L511" s="5"/>
      <c r="M511" s="5"/>
      <c r="N511" s="5"/>
      <c r="O511" s="5"/>
      <c r="P511" s="5"/>
      <c r="Q511" s="5"/>
      <c r="R511" s="5"/>
      <c r="S511" s="5">
        <v>106</v>
      </c>
      <c r="T511" s="5">
        <v>35.33</v>
      </c>
      <c r="U511" s="5">
        <v>106</v>
      </c>
      <c r="V511" s="5">
        <v>1</v>
      </c>
      <c r="W511" s="5">
        <v>3</v>
      </c>
      <c r="X511" s="5" t="s">
        <v>3802</v>
      </c>
      <c r="Y511" s="5" t="s">
        <v>3803</v>
      </c>
      <c r="Z511" s="5" t="s">
        <v>3804</v>
      </c>
    </row>
    <row r="512" spans="1:26" x14ac:dyDescent="0.35">
      <c r="A512" s="8">
        <v>22</v>
      </c>
      <c r="B512" s="12" t="s">
        <v>3805</v>
      </c>
      <c r="C512" s="5" t="s">
        <v>3806</v>
      </c>
      <c r="D512" s="8">
        <v>2024</v>
      </c>
      <c r="E512" s="5" t="s">
        <v>3807</v>
      </c>
      <c r="F512" s="5" t="s">
        <v>3808</v>
      </c>
      <c r="G512" s="5" t="s">
        <v>3809</v>
      </c>
      <c r="H512" s="5" t="s">
        <v>3810</v>
      </c>
      <c r="I512" s="5">
        <v>913</v>
      </c>
      <c r="J512" s="6">
        <v>45469.38380787037</v>
      </c>
      <c r="K512" s="5"/>
      <c r="L512" s="5"/>
      <c r="M512" s="5"/>
      <c r="N512" s="5"/>
      <c r="O512" s="5"/>
      <c r="P512" s="5"/>
      <c r="Q512" s="5"/>
      <c r="R512" s="5"/>
      <c r="S512" s="5">
        <v>22</v>
      </c>
      <c r="T512" s="5">
        <v>22</v>
      </c>
      <c r="U512" s="5">
        <v>7</v>
      </c>
      <c r="V512" s="5">
        <v>3</v>
      </c>
      <c r="W512" s="5">
        <v>1</v>
      </c>
      <c r="X512" s="5" t="s">
        <v>3811</v>
      </c>
      <c r="Y512" s="5" t="s">
        <v>3812</v>
      </c>
      <c r="Z512" s="5" t="s">
        <v>3813</v>
      </c>
    </row>
    <row r="513" spans="1:26" x14ac:dyDescent="0.35">
      <c r="A513" s="8">
        <v>93</v>
      </c>
      <c r="B513" s="12" t="s">
        <v>3814</v>
      </c>
      <c r="C513" s="5" t="s">
        <v>3815</v>
      </c>
      <c r="D513" s="8">
        <v>2021</v>
      </c>
      <c r="E513" s="5" t="s">
        <v>3816</v>
      </c>
      <c r="F513" s="5" t="s">
        <v>3817</v>
      </c>
      <c r="G513" s="5" t="s">
        <v>3818</v>
      </c>
      <c r="H513" s="5" t="s">
        <v>3819</v>
      </c>
      <c r="I513" s="5">
        <v>791</v>
      </c>
      <c r="J513" s="6">
        <v>45469.38380787037</v>
      </c>
      <c r="K513" s="5"/>
      <c r="L513" s="5" t="s">
        <v>3820</v>
      </c>
      <c r="M513" s="5"/>
      <c r="N513" s="5"/>
      <c r="O513" s="5"/>
      <c r="P513" s="5"/>
      <c r="Q513" s="5"/>
      <c r="R513" s="5"/>
      <c r="S513" s="5">
        <v>93</v>
      </c>
      <c r="T513" s="5">
        <v>31</v>
      </c>
      <c r="U513" s="5">
        <v>47</v>
      </c>
      <c r="V513" s="5">
        <v>2</v>
      </c>
      <c r="W513" s="5">
        <v>3</v>
      </c>
      <c r="X513" s="5" t="s">
        <v>3821</v>
      </c>
      <c r="Y513" s="5"/>
      <c r="Z513" s="5" t="s">
        <v>3822</v>
      </c>
    </row>
    <row r="514" spans="1:26" x14ac:dyDescent="0.35">
      <c r="A514" s="8">
        <v>72</v>
      </c>
      <c r="B514" s="12" t="s">
        <v>3823</v>
      </c>
      <c r="C514" s="5" t="s">
        <v>3824</v>
      </c>
      <c r="D514" s="8">
        <v>2023</v>
      </c>
      <c r="E514" s="5" t="s">
        <v>3825</v>
      </c>
      <c r="F514" s="5" t="s">
        <v>3826</v>
      </c>
      <c r="G514" s="5" t="s">
        <v>3827</v>
      </c>
      <c r="H514" s="5" t="s">
        <v>3828</v>
      </c>
      <c r="I514" s="5">
        <v>905</v>
      </c>
      <c r="J514" s="6">
        <v>45469.38380787037</v>
      </c>
      <c r="K514" s="5"/>
      <c r="L514" s="5"/>
      <c r="M514" s="5"/>
      <c r="N514" s="5"/>
      <c r="O514" s="5"/>
      <c r="P514" s="5"/>
      <c r="Q514" s="5"/>
      <c r="R514" s="5"/>
      <c r="S514" s="5">
        <v>72</v>
      </c>
      <c r="T514" s="5">
        <v>72</v>
      </c>
      <c r="U514" s="5">
        <v>36</v>
      </c>
      <c r="V514" s="5">
        <v>2</v>
      </c>
      <c r="W514" s="5">
        <v>1</v>
      </c>
      <c r="X514" s="5" t="s">
        <v>3829</v>
      </c>
      <c r="Y514" s="5" t="s">
        <v>3830</v>
      </c>
      <c r="Z514" s="5" t="s">
        <v>3831</v>
      </c>
    </row>
    <row r="515" spans="1:26" x14ac:dyDescent="0.35">
      <c r="A515" s="8">
        <v>54</v>
      </c>
      <c r="B515" s="12" t="s">
        <v>3832</v>
      </c>
      <c r="C515" s="5" t="s">
        <v>3833</v>
      </c>
      <c r="D515" s="8">
        <v>2021</v>
      </c>
      <c r="E515" s="5" t="s">
        <v>3834</v>
      </c>
      <c r="F515" s="5" t="s">
        <v>3835</v>
      </c>
      <c r="G515" s="5" t="s">
        <v>3836</v>
      </c>
      <c r="H515" s="5" t="s">
        <v>3837</v>
      </c>
      <c r="I515" s="5">
        <v>568</v>
      </c>
      <c r="J515" s="6">
        <v>45469.38380787037</v>
      </c>
      <c r="K515" s="5"/>
      <c r="L515" s="5"/>
      <c r="M515" s="5"/>
      <c r="N515" s="5"/>
      <c r="O515" s="5"/>
      <c r="P515" s="5"/>
      <c r="Q515" s="5"/>
      <c r="R515" s="5"/>
      <c r="S515" s="5">
        <v>54</v>
      </c>
      <c r="T515" s="5">
        <v>18</v>
      </c>
      <c r="U515" s="5">
        <v>27</v>
      </c>
      <c r="V515" s="5">
        <v>2</v>
      </c>
      <c r="W515" s="5">
        <v>3</v>
      </c>
      <c r="X515" s="5" t="s">
        <v>3838</v>
      </c>
      <c r="Y515" s="5" t="s">
        <v>3839</v>
      </c>
      <c r="Z515" s="5" t="s">
        <v>3840</v>
      </c>
    </row>
    <row r="516" spans="1:26" x14ac:dyDescent="0.35">
      <c r="A516" s="8">
        <v>47</v>
      </c>
      <c r="B516" s="12" t="s">
        <v>3841</v>
      </c>
      <c r="C516" s="5" t="s">
        <v>3842</v>
      </c>
      <c r="D516" s="8">
        <v>2021</v>
      </c>
      <c r="E516" s="5" t="s">
        <v>3843</v>
      </c>
      <c r="F516" s="5" t="s">
        <v>3844</v>
      </c>
      <c r="G516" s="5" t="s">
        <v>3845</v>
      </c>
      <c r="H516" s="5" t="s">
        <v>3846</v>
      </c>
      <c r="I516" s="5">
        <v>369</v>
      </c>
      <c r="J516" s="6">
        <v>45469.38380787037</v>
      </c>
      <c r="K516" s="5"/>
      <c r="L516" s="5" t="s">
        <v>3847</v>
      </c>
      <c r="M516" s="5"/>
      <c r="N516" s="5"/>
      <c r="O516" s="5"/>
      <c r="P516" s="5"/>
      <c r="Q516" s="5"/>
      <c r="R516" s="5"/>
      <c r="S516" s="5">
        <v>47</v>
      </c>
      <c r="T516" s="5">
        <v>15.67</v>
      </c>
      <c r="U516" s="5">
        <v>24</v>
      </c>
      <c r="V516" s="5">
        <v>2</v>
      </c>
      <c r="W516" s="5">
        <v>3</v>
      </c>
      <c r="X516" s="5" t="s">
        <v>3848</v>
      </c>
      <c r="Y516" s="5" t="s">
        <v>3849</v>
      </c>
      <c r="Z516" s="5" t="s">
        <v>3850</v>
      </c>
    </row>
    <row r="517" spans="1:26" x14ac:dyDescent="0.35">
      <c r="A517" s="8">
        <v>71</v>
      </c>
      <c r="B517" s="12" t="s">
        <v>3851</v>
      </c>
      <c r="C517" s="5" t="s">
        <v>3852</v>
      </c>
      <c r="D517" s="8">
        <v>2021</v>
      </c>
      <c r="E517" s="5" t="s">
        <v>3853</v>
      </c>
      <c r="F517" s="5" t="s">
        <v>3854</v>
      </c>
      <c r="G517" s="5" t="s">
        <v>3855</v>
      </c>
      <c r="H517" s="5" t="s">
        <v>3856</v>
      </c>
      <c r="I517" s="5">
        <v>318</v>
      </c>
      <c r="J517" s="6">
        <v>45469.38380787037</v>
      </c>
      <c r="K517" s="5"/>
      <c r="L517" s="5"/>
      <c r="M517" s="5"/>
      <c r="N517" s="5"/>
      <c r="O517" s="5"/>
      <c r="P517" s="5"/>
      <c r="Q517" s="5"/>
      <c r="R517" s="5"/>
      <c r="S517" s="5">
        <v>71</v>
      </c>
      <c r="T517" s="5">
        <v>23.67</v>
      </c>
      <c r="U517" s="5">
        <v>36</v>
      </c>
      <c r="V517" s="5">
        <v>2</v>
      </c>
      <c r="W517" s="5">
        <v>3</v>
      </c>
      <c r="X517" s="5" t="s">
        <v>3857</v>
      </c>
      <c r="Y517" s="5"/>
      <c r="Z517" s="5" t="s">
        <v>3858</v>
      </c>
    </row>
    <row r="518" spans="1:26" x14ac:dyDescent="0.35">
      <c r="A518" s="8">
        <v>48</v>
      </c>
      <c r="B518" s="12" t="s">
        <v>3859</v>
      </c>
      <c r="C518" s="5" t="s">
        <v>3860</v>
      </c>
      <c r="D518" s="8">
        <v>2021</v>
      </c>
      <c r="E518" s="5" t="s">
        <v>3861</v>
      </c>
      <c r="F518" s="5" t="s">
        <v>3862</v>
      </c>
      <c r="G518" s="5" t="s">
        <v>3863</v>
      </c>
      <c r="H518" s="5" t="s">
        <v>3864</v>
      </c>
      <c r="I518" s="5">
        <v>843</v>
      </c>
      <c r="J518" s="6">
        <v>45469.38380787037</v>
      </c>
      <c r="K518" s="5"/>
      <c r="L518" s="5"/>
      <c r="M518" s="5"/>
      <c r="N518" s="5"/>
      <c r="O518" s="5"/>
      <c r="P518" s="5"/>
      <c r="Q518" s="5"/>
      <c r="R518" s="5"/>
      <c r="S518" s="5">
        <v>48</v>
      </c>
      <c r="T518" s="5">
        <v>16</v>
      </c>
      <c r="U518" s="5">
        <v>16</v>
      </c>
      <c r="V518" s="5">
        <v>3</v>
      </c>
      <c r="W518" s="5">
        <v>3</v>
      </c>
      <c r="X518" s="5" t="s">
        <v>3865</v>
      </c>
      <c r="Y518" s="5" t="s">
        <v>3866</v>
      </c>
      <c r="Z518" s="5" t="s">
        <v>3867</v>
      </c>
    </row>
    <row r="519" spans="1:26" x14ac:dyDescent="0.35">
      <c r="A519" s="8">
        <v>86</v>
      </c>
      <c r="B519" s="12" t="s">
        <v>3868</v>
      </c>
      <c r="C519" s="5" t="s">
        <v>3869</v>
      </c>
      <c r="D519" s="8">
        <v>2021</v>
      </c>
      <c r="E519" s="5" t="s">
        <v>3870</v>
      </c>
      <c r="F519" s="5" t="s">
        <v>3862</v>
      </c>
      <c r="G519" s="5" t="s">
        <v>3871</v>
      </c>
      <c r="H519" s="5" t="s">
        <v>3872</v>
      </c>
      <c r="I519" s="5">
        <v>848</v>
      </c>
      <c r="J519" s="6">
        <v>45469.38380787037</v>
      </c>
      <c r="K519" s="5"/>
      <c r="L519" s="5"/>
      <c r="M519" s="5"/>
      <c r="N519" s="5"/>
      <c r="O519" s="5"/>
      <c r="P519" s="5"/>
      <c r="Q519" s="5"/>
      <c r="R519" s="5"/>
      <c r="S519" s="5">
        <v>86</v>
      </c>
      <c r="T519" s="5">
        <v>28.67</v>
      </c>
      <c r="U519" s="5">
        <v>22</v>
      </c>
      <c r="V519" s="5">
        <v>4</v>
      </c>
      <c r="W519" s="5">
        <v>3</v>
      </c>
      <c r="X519" s="5" t="s">
        <v>3873</v>
      </c>
      <c r="Y519" s="5" t="s">
        <v>3874</v>
      </c>
      <c r="Z519" s="5" t="s">
        <v>3875</v>
      </c>
    </row>
    <row r="520" spans="1:26" x14ac:dyDescent="0.35">
      <c r="A520" s="8">
        <v>37</v>
      </c>
      <c r="B520" s="12" t="s">
        <v>3876</v>
      </c>
      <c r="C520" s="5" t="s">
        <v>3877</v>
      </c>
      <c r="D520" s="8">
        <v>2023</v>
      </c>
      <c r="E520" s="5" t="s">
        <v>3878</v>
      </c>
      <c r="F520" s="5" t="s">
        <v>3879</v>
      </c>
      <c r="G520" s="5" t="s">
        <v>3880</v>
      </c>
      <c r="H520" s="5" t="s">
        <v>3881</v>
      </c>
      <c r="I520" s="5">
        <v>918</v>
      </c>
      <c r="J520" s="6">
        <v>45469.38380787037</v>
      </c>
      <c r="K520" s="5"/>
      <c r="L520" s="5"/>
      <c r="M520" s="5"/>
      <c r="N520" s="5"/>
      <c r="O520" s="5"/>
      <c r="P520" s="5"/>
      <c r="Q520" s="5"/>
      <c r="R520" s="5"/>
      <c r="S520" s="5">
        <v>37</v>
      </c>
      <c r="T520" s="5">
        <v>37</v>
      </c>
      <c r="U520" s="5">
        <v>37</v>
      </c>
      <c r="V520" s="5">
        <v>1</v>
      </c>
      <c r="W520" s="5">
        <v>1</v>
      </c>
      <c r="X520" s="5" t="s">
        <v>3882</v>
      </c>
      <c r="Y520" s="5" t="s">
        <v>3883</v>
      </c>
      <c r="Z520" s="5" t="s">
        <v>3884</v>
      </c>
    </row>
    <row r="521" spans="1:26" x14ac:dyDescent="0.35">
      <c r="A521" s="8">
        <v>50</v>
      </c>
      <c r="B521" s="12" t="s">
        <v>3885</v>
      </c>
      <c r="C521" s="5" t="s">
        <v>3886</v>
      </c>
      <c r="D521" s="8">
        <v>2021</v>
      </c>
      <c r="E521" s="5" t="s">
        <v>3887</v>
      </c>
      <c r="F521" s="5" t="s">
        <v>3888</v>
      </c>
      <c r="G521" s="5" t="s">
        <v>3889</v>
      </c>
      <c r="H521" s="5" t="s">
        <v>3890</v>
      </c>
      <c r="I521" s="5">
        <v>24</v>
      </c>
      <c r="J521" s="6">
        <v>45469.38380787037</v>
      </c>
      <c r="K521" s="5"/>
      <c r="L521" s="5"/>
      <c r="M521" s="5"/>
      <c r="N521" s="5"/>
      <c r="O521" s="5"/>
      <c r="P521" s="5"/>
      <c r="Q521" s="5"/>
      <c r="R521" s="5"/>
      <c r="S521" s="5">
        <v>50</v>
      </c>
      <c r="T521" s="5">
        <v>16.670000000000002</v>
      </c>
      <c r="U521" s="5">
        <v>13</v>
      </c>
      <c r="V521" s="5">
        <v>4</v>
      </c>
      <c r="W521" s="5">
        <v>3</v>
      </c>
      <c r="X521" s="5" t="s">
        <v>3891</v>
      </c>
      <c r="Y521" s="5" t="s">
        <v>3892</v>
      </c>
      <c r="Z521" s="5" t="s">
        <v>3893</v>
      </c>
    </row>
    <row r="522" spans="1:26" x14ac:dyDescent="0.35">
      <c r="A522" s="8">
        <v>24</v>
      </c>
      <c r="B522" s="12" t="s">
        <v>3894</v>
      </c>
      <c r="C522" s="5" t="s">
        <v>3895</v>
      </c>
      <c r="D522" s="8">
        <v>2023</v>
      </c>
      <c r="E522" s="5" t="s">
        <v>3896</v>
      </c>
      <c r="F522" s="5" t="s">
        <v>3897</v>
      </c>
      <c r="G522" s="5" t="s">
        <v>3898</v>
      </c>
      <c r="H522" s="5" t="s">
        <v>3899</v>
      </c>
      <c r="I522" s="5">
        <v>299</v>
      </c>
      <c r="J522" s="6">
        <v>45469.38380787037</v>
      </c>
      <c r="K522" s="5"/>
      <c r="L522" s="5"/>
      <c r="M522" s="5"/>
      <c r="N522" s="5"/>
      <c r="O522" s="5"/>
      <c r="P522" s="5"/>
      <c r="Q522" s="5"/>
      <c r="R522" s="5"/>
      <c r="S522" s="5">
        <v>24</v>
      </c>
      <c r="T522" s="5">
        <v>24</v>
      </c>
      <c r="U522" s="5">
        <v>8</v>
      </c>
      <c r="V522" s="5">
        <v>3</v>
      </c>
      <c r="W522" s="5">
        <v>1</v>
      </c>
      <c r="X522" s="5" t="s">
        <v>3900</v>
      </c>
      <c r="Y522" s="5" t="s">
        <v>3901</v>
      </c>
      <c r="Z522" s="5" t="s">
        <v>3902</v>
      </c>
    </row>
    <row r="523" spans="1:26" x14ac:dyDescent="0.35">
      <c r="A523" s="8">
        <v>31</v>
      </c>
      <c r="B523" s="12" t="s">
        <v>3903</v>
      </c>
      <c r="C523" s="5" t="s">
        <v>3904</v>
      </c>
      <c r="D523" s="8">
        <v>2023</v>
      </c>
      <c r="E523" s="5" t="s">
        <v>3905</v>
      </c>
      <c r="F523" s="5" t="s">
        <v>3906</v>
      </c>
      <c r="G523" s="5" t="s">
        <v>3907</v>
      </c>
      <c r="H523" s="5" t="s">
        <v>3908</v>
      </c>
      <c r="I523" s="5">
        <v>645</v>
      </c>
      <c r="J523" s="6">
        <v>45469.38380787037</v>
      </c>
      <c r="K523" s="5"/>
      <c r="L523" s="5"/>
      <c r="M523" s="5"/>
      <c r="N523" s="5"/>
      <c r="O523" s="5"/>
      <c r="P523" s="5"/>
      <c r="Q523" s="5"/>
      <c r="R523" s="5"/>
      <c r="S523" s="5">
        <v>31</v>
      </c>
      <c r="T523" s="5">
        <v>31</v>
      </c>
      <c r="U523" s="5">
        <v>31</v>
      </c>
      <c r="V523" s="5">
        <v>1</v>
      </c>
      <c r="W523" s="5">
        <v>1</v>
      </c>
      <c r="X523" s="5" t="s">
        <v>3909</v>
      </c>
      <c r="Y523" s="5" t="s">
        <v>3910</v>
      </c>
      <c r="Z523" s="5" t="s">
        <v>3911</v>
      </c>
    </row>
    <row r="524" spans="1:26" x14ac:dyDescent="0.35">
      <c r="A524" s="8">
        <v>74</v>
      </c>
      <c r="B524" s="12" t="s">
        <v>3912</v>
      </c>
      <c r="C524" s="5" t="s">
        <v>3913</v>
      </c>
      <c r="D524" s="8">
        <v>2023</v>
      </c>
      <c r="E524" s="5" t="s">
        <v>3914</v>
      </c>
      <c r="F524" s="5" t="s">
        <v>3915</v>
      </c>
      <c r="G524" s="5" t="s">
        <v>3916</v>
      </c>
      <c r="H524" s="5" t="s">
        <v>3917</v>
      </c>
      <c r="I524" s="5">
        <v>192</v>
      </c>
      <c r="J524" s="6">
        <v>45469.38380787037</v>
      </c>
      <c r="K524" s="5"/>
      <c r="L524" s="5"/>
      <c r="M524" s="5"/>
      <c r="N524" s="5"/>
      <c r="O524" s="5"/>
      <c r="P524" s="5"/>
      <c r="Q524" s="5"/>
      <c r="R524" s="5"/>
      <c r="S524" s="5">
        <v>74</v>
      </c>
      <c r="T524" s="5">
        <v>74</v>
      </c>
      <c r="U524" s="5">
        <v>74</v>
      </c>
      <c r="V524" s="5">
        <v>1</v>
      </c>
      <c r="W524" s="5">
        <v>1</v>
      </c>
      <c r="X524" s="5" t="s">
        <v>3918</v>
      </c>
      <c r="Y524" s="5" t="s">
        <v>3919</v>
      </c>
      <c r="Z524" s="5" t="s">
        <v>3920</v>
      </c>
    </row>
    <row r="525" spans="1:26" x14ac:dyDescent="0.35">
      <c r="A525" s="8">
        <v>163</v>
      </c>
      <c r="B525" s="12" t="s">
        <v>3921</v>
      </c>
      <c r="C525" s="5" t="s">
        <v>3922</v>
      </c>
      <c r="D525" s="8">
        <v>2023</v>
      </c>
      <c r="E525" s="5" t="s">
        <v>3923</v>
      </c>
      <c r="F525" s="5" t="s">
        <v>3924</v>
      </c>
      <c r="G525" s="5" t="s">
        <v>3925</v>
      </c>
      <c r="H525" s="5" t="s">
        <v>3926</v>
      </c>
      <c r="I525" s="5">
        <v>470</v>
      </c>
      <c r="J525" s="6">
        <v>45469.38380787037</v>
      </c>
      <c r="K525" s="5"/>
      <c r="L525" s="5"/>
      <c r="M525" s="5"/>
      <c r="N525" s="5"/>
      <c r="O525" s="5"/>
      <c r="P525" s="5"/>
      <c r="Q525" s="5"/>
      <c r="R525" s="5"/>
      <c r="S525" s="5">
        <v>163</v>
      </c>
      <c r="T525" s="5">
        <v>163</v>
      </c>
      <c r="U525" s="5">
        <v>163</v>
      </c>
      <c r="V525" s="5">
        <v>1</v>
      </c>
      <c r="W525" s="5">
        <v>1</v>
      </c>
      <c r="X525" s="5" t="s">
        <v>3927</v>
      </c>
      <c r="Y525" s="5" t="s">
        <v>3928</v>
      </c>
      <c r="Z525" s="5" t="s">
        <v>3929</v>
      </c>
    </row>
    <row r="526" spans="1:26" x14ac:dyDescent="0.35">
      <c r="A526" s="8">
        <v>63</v>
      </c>
      <c r="B526" s="12" t="s">
        <v>3930</v>
      </c>
      <c r="C526" s="5" t="s">
        <v>3931</v>
      </c>
      <c r="D526" s="8">
        <v>2022</v>
      </c>
      <c r="E526" s="5" t="s">
        <v>3932</v>
      </c>
      <c r="F526" s="5" t="s">
        <v>3933</v>
      </c>
      <c r="G526" s="5" t="s">
        <v>3934</v>
      </c>
      <c r="H526" s="5" t="s">
        <v>3935</v>
      </c>
      <c r="I526" s="5">
        <v>784</v>
      </c>
      <c r="J526" s="6">
        <v>45469.38380787037</v>
      </c>
      <c r="K526" s="5"/>
      <c r="L526" s="5"/>
      <c r="M526" s="5"/>
      <c r="N526" s="5"/>
      <c r="O526" s="5"/>
      <c r="P526" s="5"/>
      <c r="Q526" s="5"/>
      <c r="R526" s="5"/>
      <c r="S526" s="5">
        <v>63</v>
      </c>
      <c r="T526" s="5">
        <v>31.5</v>
      </c>
      <c r="U526" s="5">
        <v>63</v>
      </c>
      <c r="V526" s="5">
        <v>1</v>
      </c>
      <c r="W526" s="5">
        <v>2</v>
      </c>
      <c r="X526" s="5" t="s">
        <v>3936</v>
      </c>
      <c r="Y526" s="5" t="s">
        <v>3937</v>
      </c>
      <c r="Z526" s="5" t="s">
        <v>3938</v>
      </c>
    </row>
    <row r="527" spans="1:26" x14ac:dyDescent="0.35">
      <c r="A527" s="8">
        <v>53</v>
      </c>
      <c r="B527" s="12" t="s">
        <v>3939</v>
      </c>
      <c r="C527" s="5" t="s">
        <v>3940</v>
      </c>
      <c r="D527" s="8">
        <v>2022</v>
      </c>
      <c r="E527" s="5" t="s">
        <v>3941</v>
      </c>
      <c r="F527" s="5" t="s">
        <v>3942</v>
      </c>
      <c r="G527" s="5" t="s">
        <v>3943</v>
      </c>
      <c r="H527" s="5" t="s">
        <v>3944</v>
      </c>
      <c r="I527" s="5">
        <v>394</v>
      </c>
      <c r="J527" s="6">
        <v>45469.38380787037</v>
      </c>
      <c r="K527" s="5"/>
      <c r="L527" s="5"/>
      <c r="M527" s="5"/>
      <c r="N527" s="5"/>
      <c r="O527" s="5"/>
      <c r="P527" s="5"/>
      <c r="Q527" s="5"/>
      <c r="R527" s="5"/>
      <c r="S527" s="5">
        <v>53</v>
      </c>
      <c r="T527" s="5">
        <v>26.5</v>
      </c>
      <c r="U527" s="5">
        <v>18</v>
      </c>
      <c r="V527" s="5">
        <v>3</v>
      </c>
      <c r="W527" s="5">
        <v>2</v>
      </c>
      <c r="X527" s="5" t="s">
        <v>3945</v>
      </c>
      <c r="Y527" s="5" t="s">
        <v>3946</v>
      </c>
      <c r="Z527" s="5" t="s">
        <v>3947</v>
      </c>
    </row>
    <row r="528" spans="1:26" x14ac:dyDescent="0.35">
      <c r="A528" s="8">
        <v>376</v>
      </c>
      <c r="B528" s="12" t="s">
        <v>3948</v>
      </c>
      <c r="C528" s="5" t="s">
        <v>3949</v>
      </c>
      <c r="D528" s="8">
        <v>2021</v>
      </c>
      <c r="E528" s="5" t="s">
        <v>3950</v>
      </c>
      <c r="F528" s="5" t="s">
        <v>3951</v>
      </c>
      <c r="G528" s="5" t="s">
        <v>3952</v>
      </c>
      <c r="H528" s="5" t="s">
        <v>3953</v>
      </c>
      <c r="I528" s="5">
        <v>168</v>
      </c>
      <c r="J528" s="6">
        <v>45469.38380787037</v>
      </c>
      <c r="K528" s="5"/>
      <c r="L528" s="5" t="s">
        <v>3954</v>
      </c>
      <c r="M528" s="5"/>
      <c r="N528" s="5"/>
      <c r="O528" s="5"/>
      <c r="P528" s="5"/>
      <c r="Q528" s="5"/>
      <c r="R528" s="5"/>
      <c r="S528" s="5">
        <v>376</v>
      </c>
      <c r="T528" s="5">
        <v>125.33</v>
      </c>
      <c r="U528" s="5">
        <v>94</v>
      </c>
      <c r="V528" s="5">
        <v>4</v>
      </c>
      <c r="W528" s="5">
        <v>3</v>
      </c>
      <c r="X528" s="5" t="s">
        <v>3955</v>
      </c>
      <c r="Y528" s="5" t="s">
        <v>3956</v>
      </c>
      <c r="Z528" s="5" t="s">
        <v>3957</v>
      </c>
    </row>
    <row r="529" spans="1:26" x14ac:dyDescent="0.35">
      <c r="A529" s="8">
        <v>52</v>
      </c>
      <c r="B529" s="12" t="s">
        <v>3958</v>
      </c>
      <c r="C529" s="5" t="s">
        <v>3959</v>
      </c>
      <c r="D529" s="8">
        <v>2022</v>
      </c>
      <c r="E529" s="5" t="s">
        <v>3960</v>
      </c>
      <c r="F529" s="5" t="s">
        <v>3951</v>
      </c>
      <c r="G529" s="5" t="s">
        <v>3961</v>
      </c>
      <c r="H529" s="5" t="s">
        <v>3962</v>
      </c>
      <c r="I529" s="5">
        <v>201</v>
      </c>
      <c r="J529" s="6">
        <v>45469.38380787037</v>
      </c>
      <c r="K529" s="5"/>
      <c r="L529" s="5" t="s">
        <v>3963</v>
      </c>
      <c r="M529" s="5"/>
      <c r="N529" s="5"/>
      <c r="O529" s="5"/>
      <c r="P529" s="5"/>
      <c r="Q529" s="5"/>
      <c r="R529" s="5"/>
      <c r="S529" s="5">
        <v>52</v>
      </c>
      <c r="T529" s="5">
        <v>26</v>
      </c>
      <c r="U529" s="5">
        <v>26</v>
      </c>
      <c r="V529" s="5">
        <v>2</v>
      </c>
      <c r="W529" s="5">
        <v>2</v>
      </c>
      <c r="X529" s="5" t="s">
        <v>3964</v>
      </c>
      <c r="Y529" s="5" t="s">
        <v>3965</v>
      </c>
      <c r="Z529" s="5" t="s">
        <v>3966</v>
      </c>
    </row>
    <row r="530" spans="1:26" x14ac:dyDescent="0.35">
      <c r="A530" s="8">
        <v>1027</v>
      </c>
      <c r="B530" s="12" t="s">
        <v>3967</v>
      </c>
      <c r="C530" s="5" t="s">
        <v>3968</v>
      </c>
      <c r="D530" s="8">
        <v>2021</v>
      </c>
      <c r="E530" s="5" t="s">
        <v>3969</v>
      </c>
      <c r="F530" s="5" t="s">
        <v>3951</v>
      </c>
      <c r="G530" s="5" t="s">
        <v>3970</v>
      </c>
      <c r="H530" s="5" t="s">
        <v>3971</v>
      </c>
      <c r="I530" s="5">
        <v>330</v>
      </c>
      <c r="J530" s="6">
        <v>45469.38380787037</v>
      </c>
      <c r="K530" s="5"/>
      <c r="L530" s="5" t="s">
        <v>3972</v>
      </c>
      <c r="M530" s="5"/>
      <c r="N530" s="5"/>
      <c r="O530" s="5"/>
      <c r="P530" s="5"/>
      <c r="Q530" s="5"/>
      <c r="R530" s="5"/>
      <c r="S530" s="5">
        <v>1027</v>
      </c>
      <c r="T530" s="5">
        <v>342.33</v>
      </c>
      <c r="U530" s="5">
        <v>514</v>
      </c>
      <c r="V530" s="5">
        <v>2</v>
      </c>
      <c r="W530" s="5">
        <v>3</v>
      </c>
      <c r="X530" s="5" t="s">
        <v>3973</v>
      </c>
      <c r="Y530" s="5" t="s">
        <v>3974</v>
      </c>
      <c r="Z530" s="5" t="s">
        <v>3975</v>
      </c>
    </row>
    <row r="531" spans="1:26" x14ac:dyDescent="0.35">
      <c r="A531" s="8">
        <v>53</v>
      </c>
      <c r="B531" s="12" t="s">
        <v>3948</v>
      </c>
      <c r="C531" s="5" t="s">
        <v>3976</v>
      </c>
      <c r="D531" s="8">
        <v>2022</v>
      </c>
      <c r="E531" s="5" t="s">
        <v>3977</v>
      </c>
      <c r="F531" s="5" t="s">
        <v>3951</v>
      </c>
      <c r="G531" s="5" t="s">
        <v>3978</v>
      </c>
      <c r="H531" s="5" t="s">
        <v>3979</v>
      </c>
      <c r="I531" s="5">
        <v>823</v>
      </c>
      <c r="J531" s="6">
        <v>45469.38380787037</v>
      </c>
      <c r="K531" s="5"/>
      <c r="L531" s="5" t="s">
        <v>3980</v>
      </c>
      <c r="M531" s="5"/>
      <c r="N531" s="5"/>
      <c r="O531" s="5"/>
      <c r="P531" s="5"/>
      <c r="Q531" s="5"/>
      <c r="R531" s="5"/>
      <c r="S531" s="5">
        <v>53</v>
      </c>
      <c r="T531" s="5">
        <v>26.5</v>
      </c>
      <c r="U531" s="5">
        <v>13</v>
      </c>
      <c r="V531" s="5">
        <v>4</v>
      </c>
      <c r="W531" s="5">
        <v>2</v>
      </c>
      <c r="X531" s="5" t="s">
        <v>3981</v>
      </c>
      <c r="Y531" s="5" t="s">
        <v>3982</v>
      </c>
      <c r="Z531" s="5" t="s">
        <v>3983</v>
      </c>
    </row>
    <row r="532" spans="1:26" x14ac:dyDescent="0.35">
      <c r="A532" s="8">
        <v>106</v>
      </c>
      <c r="B532" s="12" t="s">
        <v>3984</v>
      </c>
      <c r="C532" s="5" t="s">
        <v>3985</v>
      </c>
      <c r="D532" s="8">
        <v>2022</v>
      </c>
      <c r="E532" s="5" t="s">
        <v>82</v>
      </c>
      <c r="F532" s="5" t="s">
        <v>3986</v>
      </c>
      <c r="G532" s="5" t="s">
        <v>3987</v>
      </c>
      <c r="H532" s="5" t="s">
        <v>3988</v>
      </c>
      <c r="I532" s="5">
        <v>33</v>
      </c>
      <c r="J532" s="6">
        <v>45469.38380787037</v>
      </c>
      <c r="K532" s="5"/>
      <c r="L532" s="5"/>
      <c r="M532" s="5"/>
      <c r="N532" s="5"/>
      <c r="O532" s="5"/>
      <c r="P532" s="5"/>
      <c r="Q532" s="5"/>
      <c r="R532" s="5"/>
      <c r="S532" s="5">
        <v>106</v>
      </c>
      <c r="T532" s="5">
        <v>53</v>
      </c>
      <c r="U532" s="5">
        <v>53</v>
      </c>
      <c r="V532" s="5">
        <v>2</v>
      </c>
      <c r="W532" s="5">
        <v>2</v>
      </c>
      <c r="X532" s="5" t="s">
        <v>3989</v>
      </c>
      <c r="Y532" s="5" t="s">
        <v>3990</v>
      </c>
      <c r="Z532" s="5" t="s">
        <v>3991</v>
      </c>
    </row>
    <row r="533" spans="1:26" x14ac:dyDescent="0.35">
      <c r="A533" s="8">
        <v>132</v>
      </c>
      <c r="B533" s="12" t="s">
        <v>3992</v>
      </c>
      <c r="C533" s="5" t="s">
        <v>3993</v>
      </c>
      <c r="D533" s="8">
        <v>2021</v>
      </c>
      <c r="E533" s="5" t="s">
        <v>3994</v>
      </c>
      <c r="F533" s="5" t="s">
        <v>3986</v>
      </c>
      <c r="G533" s="5" t="s">
        <v>3995</v>
      </c>
      <c r="H533" s="5" t="s">
        <v>3996</v>
      </c>
      <c r="I533" s="5">
        <v>104</v>
      </c>
      <c r="J533" s="6">
        <v>45469.38380787037</v>
      </c>
      <c r="K533" s="5"/>
      <c r="L533" s="5"/>
      <c r="M533" s="5"/>
      <c r="N533" s="5"/>
      <c r="O533" s="5"/>
      <c r="P533" s="5"/>
      <c r="Q533" s="5"/>
      <c r="R533" s="5"/>
      <c r="S533" s="5">
        <v>132</v>
      </c>
      <c r="T533" s="5">
        <v>44</v>
      </c>
      <c r="U533" s="5">
        <v>132</v>
      </c>
      <c r="V533" s="5">
        <v>1</v>
      </c>
      <c r="W533" s="5">
        <v>3</v>
      </c>
      <c r="X533" s="5" t="s">
        <v>3997</v>
      </c>
      <c r="Y533" s="5" t="s">
        <v>3998</v>
      </c>
      <c r="Z533" s="5" t="s">
        <v>3999</v>
      </c>
    </row>
    <row r="534" spans="1:26" x14ac:dyDescent="0.35">
      <c r="A534" s="8">
        <v>102</v>
      </c>
      <c r="B534" s="12" t="s">
        <v>4000</v>
      </c>
      <c r="C534" s="5" t="s">
        <v>4001</v>
      </c>
      <c r="D534" s="8">
        <v>2021</v>
      </c>
      <c r="E534" s="5" t="s">
        <v>4002</v>
      </c>
      <c r="F534" s="5" t="s">
        <v>4003</v>
      </c>
      <c r="G534" s="5" t="s">
        <v>4004</v>
      </c>
      <c r="H534" s="5" t="s">
        <v>4005</v>
      </c>
      <c r="I534" s="5">
        <v>608</v>
      </c>
      <c r="J534" s="6">
        <v>45469.38380787037</v>
      </c>
      <c r="K534" s="5" t="s">
        <v>609</v>
      </c>
      <c r="L534" s="5"/>
      <c r="M534" s="5"/>
      <c r="N534" s="5"/>
      <c r="O534" s="5"/>
      <c r="P534" s="5"/>
      <c r="Q534" s="5"/>
      <c r="R534" s="5"/>
      <c r="S534" s="5">
        <v>102</v>
      </c>
      <c r="T534" s="5">
        <v>34</v>
      </c>
      <c r="U534" s="5">
        <v>17</v>
      </c>
      <c r="V534" s="5">
        <v>6</v>
      </c>
      <c r="W534" s="5">
        <v>3</v>
      </c>
      <c r="X534" s="5" t="s">
        <v>4006</v>
      </c>
      <c r="Y534" s="5" t="s">
        <v>4004</v>
      </c>
      <c r="Z534" s="5" t="s">
        <v>4007</v>
      </c>
    </row>
    <row r="535" spans="1:26" x14ac:dyDescent="0.35">
      <c r="A535" s="8">
        <v>79</v>
      </c>
      <c r="B535" s="12" t="s">
        <v>4008</v>
      </c>
      <c r="C535" s="5" t="s">
        <v>4009</v>
      </c>
      <c r="D535" s="8">
        <v>2022</v>
      </c>
      <c r="E535" s="5" t="s">
        <v>4010</v>
      </c>
      <c r="F535" s="5" t="s">
        <v>4011</v>
      </c>
      <c r="G535" s="5" t="s">
        <v>4012</v>
      </c>
      <c r="H535" s="5" t="s">
        <v>4013</v>
      </c>
      <c r="I535" s="5">
        <v>73</v>
      </c>
      <c r="J535" s="6">
        <v>45469.38380787037</v>
      </c>
      <c r="K535" s="5"/>
      <c r="L535" s="5" t="s">
        <v>4014</v>
      </c>
      <c r="M535" s="5"/>
      <c r="N535" s="5"/>
      <c r="O535" s="5"/>
      <c r="P535" s="5"/>
      <c r="Q535" s="5"/>
      <c r="R535" s="5"/>
      <c r="S535" s="5">
        <v>79</v>
      </c>
      <c r="T535" s="5">
        <v>39.5</v>
      </c>
      <c r="U535" s="5">
        <v>26</v>
      </c>
      <c r="V535" s="5">
        <v>3</v>
      </c>
      <c r="W535" s="5">
        <v>2</v>
      </c>
      <c r="X535" s="5" t="s">
        <v>4015</v>
      </c>
      <c r="Y535" s="5" t="s">
        <v>4016</v>
      </c>
      <c r="Z535" s="5" t="s">
        <v>4017</v>
      </c>
    </row>
    <row r="536" spans="1:26" x14ac:dyDescent="0.35">
      <c r="A536" s="8">
        <v>41</v>
      </c>
      <c r="B536" s="12" t="s">
        <v>4018</v>
      </c>
      <c r="C536" s="5" t="s">
        <v>4019</v>
      </c>
      <c r="D536" s="8">
        <v>2022</v>
      </c>
      <c r="E536" s="5" t="s">
        <v>4020</v>
      </c>
      <c r="F536" s="5" t="s">
        <v>4011</v>
      </c>
      <c r="G536" s="5" t="s">
        <v>4021</v>
      </c>
      <c r="H536" s="5" t="s">
        <v>4022</v>
      </c>
      <c r="I536" s="5">
        <v>162</v>
      </c>
      <c r="J536" s="6">
        <v>45469.38380787037</v>
      </c>
      <c r="K536" s="5"/>
      <c r="L536" s="5" t="s">
        <v>4023</v>
      </c>
      <c r="M536" s="5"/>
      <c r="N536" s="5"/>
      <c r="O536" s="5"/>
      <c r="P536" s="5"/>
      <c r="Q536" s="5"/>
      <c r="R536" s="5"/>
      <c r="S536" s="5">
        <v>41</v>
      </c>
      <c r="T536" s="5">
        <v>20.5</v>
      </c>
      <c r="U536" s="5">
        <v>21</v>
      </c>
      <c r="V536" s="5">
        <v>2</v>
      </c>
      <c r="W536" s="5">
        <v>2</v>
      </c>
      <c r="X536" s="5" t="s">
        <v>4024</v>
      </c>
      <c r="Y536" s="5" t="s">
        <v>4025</v>
      </c>
      <c r="Z536" s="5" t="s">
        <v>4026</v>
      </c>
    </row>
    <row r="537" spans="1:26" x14ac:dyDescent="0.35">
      <c r="A537" s="8">
        <v>276</v>
      </c>
      <c r="B537" s="12" t="s">
        <v>4027</v>
      </c>
      <c r="C537" s="5" t="s">
        <v>4028</v>
      </c>
      <c r="D537" s="8">
        <v>2021</v>
      </c>
      <c r="E537" s="5" t="s">
        <v>4029</v>
      </c>
      <c r="F537" s="5" t="s">
        <v>4011</v>
      </c>
      <c r="G537" s="5" t="s">
        <v>4030</v>
      </c>
      <c r="H537" s="5" t="s">
        <v>4031</v>
      </c>
      <c r="I537" s="5">
        <v>176</v>
      </c>
      <c r="J537" s="6">
        <v>45469.38380787037</v>
      </c>
      <c r="K537" s="5"/>
      <c r="L537" s="5" t="s">
        <v>4032</v>
      </c>
      <c r="M537" s="5"/>
      <c r="N537" s="5"/>
      <c r="O537" s="5"/>
      <c r="P537" s="5"/>
      <c r="Q537" s="5"/>
      <c r="R537" s="5"/>
      <c r="S537" s="5">
        <v>276</v>
      </c>
      <c r="T537" s="5">
        <v>92</v>
      </c>
      <c r="U537" s="5">
        <v>92</v>
      </c>
      <c r="V537" s="5">
        <v>3</v>
      </c>
      <c r="W537" s="5">
        <v>3</v>
      </c>
      <c r="X537" s="5" t="s">
        <v>4033</v>
      </c>
      <c r="Y537" s="5" t="s">
        <v>4034</v>
      </c>
      <c r="Z537" s="5" t="s">
        <v>4035</v>
      </c>
    </row>
    <row r="538" spans="1:26" x14ac:dyDescent="0.35">
      <c r="A538" s="8">
        <v>69</v>
      </c>
      <c r="B538" s="12" t="s">
        <v>4036</v>
      </c>
      <c r="C538" s="5" t="s">
        <v>4037</v>
      </c>
      <c r="D538" s="8">
        <v>2022</v>
      </c>
      <c r="E538" s="5" t="s">
        <v>4038</v>
      </c>
      <c r="F538" s="5" t="s">
        <v>4011</v>
      </c>
      <c r="G538" s="5" t="s">
        <v>4039</v>
      </c>
      <c r="H538" s="5" t="s">
        <v>4040</v>
      </c>
      <c r="I538" s="5">
        <v>209</v>
      </c>
      <c r="J538" s="6">
        <v>45469.38380787037</v>
      </c>
      <c r="K538" s="5"/>
      <c r="L538" s="5" t="s">
        <v>4041</v>
      </c>
      <c r="M538" s="5"/>
      <c r="N538" s="5"/>
      <c r="O538" s="5"/>
      <c r="P538" s="5"/>
      <c r="Q538" s="5"/>
      <c r="R538" s="5"/>
      <c r="S538" s="5">
        <v>69</v>
      </c>
      <c r="T538" s="5">
        <v>34.5</v>
      </c>
      <c r="U538" s="5">
        <v>35</v>
      </c>
      <c r="V538" s="5">
        <v>2</v>
      </c>
      <c r="W538" s="5">
        <v>2</v>
      </c>
      <c r="X538" s="5" t="s">
        <v>4042</v>
      </c>
      <c r="Y538" s="5" t="s">
        <v>4043</v>
      </c>
      <c r="Z538" s="5" t="s">
        <v>4044</v>
      </c>
    </row>
    <row r="539" spans="1:26" x14ac:dyDescent="0.35">
      <c r="A539" s="8">
        <v>49</v>
      </c>
      <c r="B539" s="12" t="s">
        <v>4045</v>
      </c>
      <c r="C539" s="5" t="s">
        <v>4046</v>
      </c>
      <c r="D539" s="8">
        <v>2021</v>
      </c>
      <c r="E539" s="5" t="s">
        <v>2012</v>
      </c>
      <c r="F539" s="5" t="s">
        <v>4011</v>
      </c>
      <c r="G539" s="5" t="s">
        <v>4047</v>
      </c>
      <c r="H539" s="5" t="s">
        <v>4048</v>
      </c>
      <c r="I539" s="5">
        <v>217</v>
      </c>
      <c r="J539" s="6">
        <v>45469.38380787037</v>
      </c>
      <c r="K539" s="5"/>
      <c r="L539" s="5" t="s">
        <v>4049</v>
      </c>
      <c r="M539" s="5"/>
      <c r="N539" s="5"/>
      <c r="O539" s="5"/>
      <c r="P539" s="5"/>
      <c r="Q539" s="5"/>
      <c r="R539" s="5"/>
      <c r="S539" s="5">
        <v>49</v>
      </c>
      <c r="T539" s="5">
        <v>16.329999999999998</v>
      </c>
      <c r="U539" s="5">
        <v>12</v>
      </c>
      <c r="V539" s="5">
        <v>4</v>
      </c>
      <c r="W539" s="5">
        <v>3</v>
      </c>
      <c r="X539" s="5" t="s">
        <v>4050</v>
      </c>
      <c r="Y539" s="5" t="s">
        <v>4051</v>
      </c>
      <c r="Z539" s="5" t="s">
        <v>4052</v>
      </c>
    </row>
    <row r="540" spans="1:26" x14ac:dyDescent="0.35">
      <c r="A540" s="8">
        <v>55</v>
      </c>
      <c r="B540" s="12" t="s">
        <v>4053</v>
      </c>
      <c r="C540" s="5" t="s">
        <v>4054</v>
      </c>
      <c r="D540" s="8">
        <v>2021</v>
      </c>
      <c r="E540" s="5" t="s">
        <v>4055</v>
      </c>
      <c r="F540" s="5" t="s">
        <v>4011</v>
      </c>
      <c r="G540" s="5" t="s">
        <v>4056</v>
      </c>
      <c r="H540" s="5" t="s">
        <v>4057</v>
      </c>
      <c r="I540" s="5">
        <v>245</v>
      </c>
      <c r="J540" s="6">
        <v>45469.38380787037</v>
      </c>
      <c r="K540" s="5"/>
      <c r="L540" s="5" t="s">
        <v>4058</v>
      </c>
      <c r="M540" s="5"/>
      <c r="N540" s="5"/>
      <c r="O540" s="5"/>
      <c r="P540" s="5"/>
      <c r="Q540" s="5"/>
      <c r="R540" s="5"/>
      <c r="S540" s="5">
        <v>55</v>
      </c>
      <c r="T540" s="5">
        <v>18.329999999999998</v>
      </c>
      <c r="U540" s="5">
        <v>28</v>
      </c>
      <c r="V540" s="5">
        <v>2</v>
      </c>
      <c r="W540" s="5">
        <v>3</v>
      </c>
      <c r="X540" s="5" t="s">
        <v>4059</v>
      </c>
      <c r="Y540" s="5"/>
      <c r="Z540" s="5" t="s">
        <v>4060</v>
      </c>
    </row>
    <row r="541" spans="1:26" x14ac:dyDescent="0.35">
      <c r="A541" s="8">
        <v>178</v>
      </c>
      <c r="B541" s="12" t="s">
        <v>4061</v>
      </c>
      <c r="C541" s="5" t="s">
        <v>4062</v>
      </c>
      <c r="D541" s="8">
        <v>2021</v>
      </c>
      <c r="E541" s="5" t="s">
        <v>4063</v>
      </c>
      <c r="F541" s="5" t="s">
        <v>4011</v>
      </c>
      <c r="G541" s="5" t="s">
        <v>4064</v>
      </c>
      <c r="H541" s="5" t="s">
        <v>4065</v>
      </c>
      <c r="I541" s="5">
        <v>274</v>
      </c>
      <c r="J541" s="6">
        <v>45469.38380787037</v>
      </c>
      <c r="K541" s="5"/>
      <c r="L541" s="5" t="s">
        <v>4066</v>
      </c>
      <c r="M541" s="5"/>
      <c r="N541" s="5"/>
      <c r="O541" s="5"/>
      <c r="P541" s="5"/>
      <c r="Q541" s="5"/>
      <c r="R541" s="5"/>
      <c r="S541" s="5">
        <v>178</v>
      </c>
      <c r="T541" s="5">
        <v>59.33</v>
      </c>
      <c r="U541" s="5">
        <v>45</v>
      </c>
      <c r="V541" s="5">
        <v>4</v>
      </c>
      <c r="W541" s="5">
        <v>3</v>
      </c>
      <c r="X541" s="5" t="s">
        <v>4067</v>
      </c>
      <c r="Y541" s="5"/>
      <c r="Z541" s="5" t="s">
        <v>4068</v>
      </c>
    </row>
    <row r="542" spans="1:26" x14ac:dyDescent="0.35">
      <c r="A542" s="8">
        <v>594</v>
      </c>
      <c r="B542" s="12" t="s">
        <v>4069</v>
      </c>
      <c r="C542" s="5" t="s">
        <v>4070</v>
      </c>
      <c r="D542" s="8">
        <v>2021</v>
      </c>
      <c r="E542" s="5" t="s">
        <v>1204</v>
      </c>
      <c r="F542" s="5" t="s">
        <v>4011</v>
      </c>
      <c r="G542" s="5" t="s">
        <v>4071</v>
      </c>
      <c r="H542" s="5" t="s">
        <v>4072</v>
      </c>
      <c r="I542" s="5">
        <v>326</v>
      </c>
      <c r="J542" s="6">
        <v>45469.38380787037</v>
      </c>
      <c r="K542" s="5"/>
      <c r="L542" s="5" t="s">
        <v>4073</v>
      </c>
      <c r="M542" s="5"/>
      <c r="N542" s="5"/>
      <c r="O542" s="5"/>
      <c r="P542" s="5"/>
      <c r="Q542" s="5"/>
      <c r="R542" s="5"/>
      <c r="S542" s="5">
        <v>594</v>
      </c>
      <c r="T542" s="5">
        <v>198</v>
      </c>
      <c r="U542" s="5">
        <v>149</v>
      </c>
      <c r="V542" s="5">
        <v>4</v>
      </c>
      <c r="W542" s="5">
        <v>3</v>
      </c>
      <c r="X542" s="5" t="s">
        <v>4074</v>
      </c>
      <c r="Y542" s="5" t="s">
        <v>4075</v>
      </c>
      <c r="Z542" s="5" t="s">
        <v>4076</v>
      </c>
    </row>
    <row r="543" spans="1:26" x14ac:dyDescent="0.35">
      <c r="A543" s="8">
        <v>52</v>
      </c>
      <c r="B543" s="12" t="s">
        <v>4077</v>
      </c>
      <c r="C543" s="5" t="s">
        <v>4078</v>
      </c>
      <c r="D543" s="8">
        <v>2021</v>
      </c>
      <c r="E543" s="5" t="s">
        <v>4079</v>
      </c>
      <c r="F543" s="5" t="s">
        <v>4011</v>
      </c>
      <c r="G543" s="5" t="s">
        <v>4080</v>
      </c>
      <c r="H543" s="5" t="s">
        <v>4081</v>
      </c>
      <c r="I543" s="5">
        <v>362</v>
      </c>
      <c r="J543" s="6">
        <v>45469.38380787037</v>
      </c>
      <c r="K543" s="5"/>
      <c r="L543" s="5" t="s">
        <v>4082</v>
      </c>
      <c r="M543" s="5"/>
      <c r="N543" s="5"/>
      <c r="O543" s="5"/>
      <c r="P543" s="5"/>
      <c r="Q543" s="5"/>
      <c r="R543" s="5"/>
      <c r="S543" s="5">
        <v>52</v>
      </c>
      <c r="T543" s="5">
        <v>17.329999999999998</v>
      </c>
      <c r="U543" s="5">
        <v>17</v>
      </c>
      <c r="V543" s="5">
        <v>3</v>
      </c>
      <c r="W543" s="5">
        <v>3</v>
      </c>
      <c r="X543" s="5" t="s">
        <v>4083</v>
      </c>
      <c r="Y543" s="5" t="s">
        <v>4084</v>
      </c>
      <c r="Z543" s="5" t="s">
        <v>4085</v>
      </c>
    </row>
    <row r="544" spans="1:26" x14ac:dyDescent="0.35">
      <c r="A544" s="8">
        <v>65</v>
      </c>
      <c r="B544" s="12" t="s">
        <v>4086</v>
      </c>
      <c r="C544" s="5" t="s">
        <v>4087</v>
      </c>
      <c r="D544" s="8">
        <v>2021</v>
      </c>
      <c r="E544" s="5" t="s">
        <v>4088</v>
      </c>
      <c r="F544" s="5" t="s">
        <v>4011</v>
      </c>
      <c r="G544" s="5" t="s">
        <v>4089</v>
      </c>
      <c r="H544" s="5" t="s">
        <v>4090</v>
      </c>
      <c r="I544" s="5">
        <v>377</v>
      </c>
      <c r="J544" s="6">
        <v>45469.38380787037</v>
      </c>
      <c r="K544" s="5"/>
      <c r="L544" s="5" t="s">
        <v>4091</v>
      </c>
      <c r="M544" s="5"/>
      <c r="N544" s="5"/>
      <c r="O544" s="5"/>
      <c r="P544" s="5"/>
      <c r="Q544" s="5"/>
      <c r="R544" s="5"/>
      <c r="S544" s="5">
        <v>65</v>
      </c>
      <c r="T544" s="5">
        <v>21.67</v>
      </c>
      <c r="U544" s="5">
        <v>13</v>
      </c>
      <c r="V544" s="5">
        <v>5</v>
      </c>
      <c r="W544" s="5">
        <v>3</v>
      </c>
      <c r="X544" s="5" t="s">
        <v>4092</v>
      </c>
      <c r="Y544" s="5" t="s">
        <v>4093</v>
      </c>
      <c r="Z544" s="5" t="s">
        <v>4094</v>
      </c>
    </row>
    <row r="545" spans="1:26" x14ac:dyDescent="0.35">
      <c r="A545" s="8">
        <v>78</v>
      </c>
      <c r="B545" s="12" t="s">
        <v>4095</v>
      </c>
      <c r="C545" s="5" t="s">
        <v>4096</v>
      </c>
      <c r="D545" s="8">
        <v>2022</v>
      </c>
      <c r="E545" s="5" t="s">
        <v>4097</v>
      </c>
      <c r="F545" s="5" t="s">
        <v>4011</v>
      </c>
      <c r="G545" s="5" t="s">
        <v>4098</v>
      </c>
      <c r="H545" s="5" t="s">
        <v>4099</v>
      </c>
      <c r="I545" s="5">
        <v>379</v>
      </c>
      <c r="J545" s="6">
        <v>45469.38380787037</v>
      </c>
      <c r="K545" s="5"/>
      <c r="L545" s="5" t="s">
        <v>4100</v>
      </c>
      <c r="M545" s="5"/>
      <c r="N545" s="5"/>
      <c r="O545" s="5"/>
      <c r="P545" s="5"/>
      <c r="Q545" s="5"/>
      <c r="R545" s="5"/>
      <c r="S545" s="5">
        <v>78</v>
      </c>
      <c r="T545" s="5">
        <v>39</v>
      </c>
      <c r="U545" s="5">
        <v>26</v>
      </c>
      <c r="V545" s="5">
        <v>3</v>
      </c>
      <c r="W545" s="5">
        <v>2</v>
      </c>
      <c r="X545" s="5" t="s">
        <v>4101</v>
      </c>
      <c r="Y545" s="5" t="s">
        <v>4102</v>
      </c>
      <c r="Z545" s="5" t="s">
        <v>4103</v>
      </c>
    </row>
    <row r="546" spans="1:26" x14ac:dyDescent="0.35">
      <c r="A546" s="8">
        <v>124</v>
      </c>
      <c r="B546" s="12" t="s">
        <v>4104</v>
      </c>
      <c r="C546" s="5" t="s">
        <v>4105</v>
      </c>
      <c r="D546" s="8">
        <v>2021</v>
      </c>
      <c r="E546" s="5" t="s">
        <v>4106</v>
      </c>
      <c r="F546" s="5" t="s">
        <v>4011</v>
      </c>
      <c r="G546" s="5" t="s">
        <v>4107</v>
      </c>
      <c r="H546" s="5" t="s">
        <v>4108</v>
      </c>
      <c r="I546" s="5">
        <v>393</v>
      </c>
      <c r="J546" s="6">
        <v>45469.38380787037</v>
      </c>
      <c r="K546" s="5"/>
      <c r="L546" s="5" t="s">
        <v>4109</v>
      </c>
      <c r="M546" s="5"/>
      <c r="N546" s="5"/>
      <c r="O546" s="5"/>
      <c r="P546" s="5"/>
      <c r="Q546" s="5"/>
      <c r="R546" s="5"/>
      <c r="S546" s="5">
        <v>124</v>
      </c>
      <c r="T546" s="5">
        <v>41.33</v>
      </c>
      <c r="U546" s="5">
        <v>21</v>
      </c>
      <c r="V546" s="5">
        <v>6</v>
      </c>
      <c r="W546" s="5">
        <v>3</v>
      </c>
      <c r="X546" s="5" t="s">
        <v>4110</v>
      </c>
      <c r="Y546" s="5" t="s">
        <v>4111</v>
      </c>
      <c r="Z546" s="5" t="s">
        <v>4112</v>
      </c>
    </row>
    <row r="547" spans="1:26" x14ac:dyDescent="0.35">
      <c r="A547" s="8">
        <v>91</v>
      </c>
      <c r="B547" s="12" t="s">
        <v>4113</v>
      </c>
      <c r="C547" s="5" t="s">
        <v>4114</v>
      </c>
      <c r="D547" s="8">
        <v>2021</v>
      </c>
      <c r="E547" s="5" t="s">
        <v>4115</v>
      </c>
      <c r="F547" s="5" t="s">
        <v>4011</v>
      </c>
      <c r="G547" s="5" t="s">
        <v>4116</v>
      </c>
      <c r="H547" s="5" t="s">
        <v>4117</v>
      </c>
      <c r="I547" s="5">
        <v>488</v>
      </c>
      <c r="J547" s="6">
        <v>45469.38380787037</v>
      </c>
      <c r="K547" s="5"/>
      <c r="L547" s="5" t="s">
        <v>4118</v>
      </c>
      <c r="M547" s="5"/>
      <c r="N547" s="5"/>
      <c r="O547" s="5"/>
      <c r="P547" s="5"/>
      <c r="Q547" s="5"/>
      <c r="R547" s="5"/>
      <c r="S547" s="5">
        <v>91</v>
      </c>
      <c r="T547" s="5">
        <v>30.33</v>
      </c>
      <c r="U547" s="5">
        <v>30</v>
      </c>
      <c r="V547" s="5">
        <v>3</v>
      </c>
      <c r="W547" s="5">
        <v>3</v>
      </c>
      <c r="X547" s="5" t="s">
        <v>4119</v>
      </c>
      <c r="Y547" s="5" t="s">
        <v>4120</v>
      </c>
      <c r="Z547" s="5" t="s">
        <v>4121</v>
      </c>
    </row>
    <row r="548" spans="1:26" x14ac:dyDescent="0.35">
      <c r="A548" s="8">
        <v>78</v>
      </c>
      <c r="B548" s="12" t="s">
        <v>4122</v>
      </c>
      <c r="C548" s="5" t="s">
        <v>4123</v>
      </c>
      <c r="D548" s="8">
        <v>2022</v>
      </c>
      <c r="E548" s="5" t="s">
        <v>4029</v>
      </c>
      <c r="F548" s="5" t="s">
        <v>4011</v>
      </c>
      <c r="G548" s="5" t="s">
        <v>4124</v>
      </c>
      <c r="H548" s="5" t="s">
        <v>4125</v>
      </c>
      <c r="I548" s="5">
        <v>523</v>
      </c>
      <c r="J548" s="6">
        <v>45469.38380787037</v>
      </c>
      <c r="K548" s="5"/>
      <c r="L548" s="5" t="s">
        <v>4126</v>
      </c>
      <c r="M548" s="5"/>
      <c r="N548" s="5"/>
      <c r="O548" s="5"/>
      <c r="P548" s="5"/>
      <c r="Q548" s="5"/>
      <c r="R548" s="5"/>
      <c r="S548" s="5">
        <v>78</v>
      </c>
      <c r="T548" s="5">
        <v>39</v>
      </c>
      <c r="U548" s="5">
        <v>26</v>
      </c>
      <c r="V548" s="5">
        <v>3</v>
      </c>
      <c r="W548" s="5">
        <v>2</v>
      </c>
      <c r="X548" s="5" t="s">
        <v>4127</v>
      </c>
      <c r="Y548" s="5" t="s">
        <v>4128</v>
      </c>
      <c r="Z548" s="5" t="s">
        <v>4129</v>
      </c>
    </row>
    <row r="549" spans="1:26" x14ac:dyDescent="0.35">
      <c r="A549" s="8">
        <v>35</v>
      </c>
      <c r="B549" s="12" t="s">
        <v>4130</v>
      </c>
      <c r="C549" s="5" t="s">
        <v>4131</v>
      </c>
      <c r="D549" s="8">
        <v>2022</v>
      </c>
      <c r="E549" s="5" t="s">
        <v>4132</v>
      </c>
      <c r="F549" s="5" t="s">
        <v>4011</v>
      </c>
      <c r="G549" s="5" t="s">
        <v>4133</v>
      </c>
      <c r="H549" s="5" t="s">
        <v>4134</v>
      </c>
      <c r="I549" s="5">
        <v>556</v>
      </c>
      <c r="J549" s="6">
        <v>45469.38380787037</v>
      </c>
      <c r="K549" s="5"/>
      <c r="L549" s="5" t="s">
        <v>4135</v>
      </c>
      <c r="M549" s="5"/>
      <c r="N549" s="5"/>
      <c r="O549" s="5"/>
      <c r="P549" s="5"/>
      <c r="Q549" s="5"/>
      <c r="R549" s="5"/>
      <c r="S549" s="5">
        <v>35</v>
      </c>
      <c r="T549" s="5">
        <v>17.5</v>
      </c>
      <c r="U549" s="5">
        <v>9</v>
      </c>
      <c r="V549" s="5">
        <v>4</v>
      </c>
      <c r="W549" s="5">
        <v>2</v>
      </c>
      <c r="X549" s="5" t="s">
        <v>4136</v>
      </c>
      <c r="Y549" s="5" t="s">
        <v>4137</v>
      </c>
      <c r="Z549" s="5" t="s">
        <v>4138</v>
      </c>
    </row>
    <row r="550" spans="1:26" x14ac:dyDescent="0.35">
      <c r="A550" s="8">
        <v>65</v>
      </c>
      <c r="B550" s="12" t="s">
        <v>4139</v>
      </c>
      <c r="C550" s="5" t="s">
        <v>4140</v>
      </c>
      <c r="D550" s="8">
        <v>2021</v>
      </c>
      <c r="E550" s="5" t="s">
        <v>4141</v>
      </c>
      <c r="F550" s="5" t="s">
        <v>4011</v>
      </c>
      <c r="G550" s="5" t="s">
        <v>4142</v>
      </c>
      <c r="H550" s="5" t="s">
        <v>4143</v>
      </c>
      <c r="I550" s="5">
        <v>562</v>
      </c>
      <c r="J550" s="6">
        <v>45469.38380787037</v>
      </c>
      <c r="K550" s="5"/>
      <c r="L550" s="5" t="s">
        <v>4144</v>
      </c>
      <c r="M550" s="5"/>
      <c r="N550" s="5"/>
      <c r="O550" s="5"/>
      <c r="P550" s="5"/>
      <c r="Q550" s="5"/>
      <c r="R550" s="5"/>
      <c r="S550" s="5">
        <v>65</v>
      </c>
      <c r="T550" s="5">
        <v>21.67</v>
      </c>
      <c r="U550" s="5">
        <v>16</v>
      </c>
      <c r="V550" s="5">
        <v>4</v>
      </c>
      <c r="W550" s="5">
        <v>3</v>
      </c>
      <c r="X550" s="5" t="s">
        <v>4145</v>
      </c>
      <c r="Y550" s="5"/>
      <c r="Z550" s="5" t="s">
        <v>4146</v>
      </c>
    </row>
    <row r="551" spans="1:26" x14ac:dyDescent="0.35">
      <c r="A551" s="8">
        <v>107</v>
      </c>
      <c r="B551" s="12" t="s">
        <v>4147</v>
      </c>
      <c r="C551" s="5" t="s">
        <v>4148</v>
      </c>
      <c r="D551" s="8">
        <v>2022</v>
      </c>
      <c r="E551" s="5" t="s">
        <v>4149</v>
      </c>
      <c r="F551" s="5" t="s">
        <v>4011</v>
      </c>
      <c r="G551" s="5" t="s">
        <v>4150</v>
      </c>
      <c r="H551" s="5" t="s">
        <v>4151</v>
      </c>
      <c r="I551" s="5">
        <v>570</v>
      </c>
      <c r="J551" s="6">
        <v>45469.38380787037</v>
      </c>
      <c r="K551" s="5"/>
      <c r="L551" s="5" t="s">
        <v>4152</v>
      </c>
      <c r="M551" s="5"/>
      <c r="N551" s="5"/>
      <c r="O551" s="5"/>
      <c r="P551" s="5"/>
      <c r="Q551" s="5"/>
      <c r="R551" s="5"/>
      <c r="S551" s="5">
        <v>107</v>
      </c>
      <c r="T551" s="5">
        <v>53.5</v>
      </c>
      <c r="U551" s="5">
        <v>107</v>
      </c>
      <c r="V551" s="5">
        <v>1</v>
      </c>
      <c r="W551" s="5">
        <v>2</v>
      </c>
      <c r="X551" s="5" t="s">
        <v>4153</v>
      </c>
      <c r="Y551" s="5" t="s">
        <v>4154</v>
      </c>
      <c r="Z551" s="5" t="s">
        <v>4155</v>
      </c>
    </row>
    <row r="552" spans="1:26" x14ac:dyDescent="0.35">
      <c r="A552" s="8">
        <v>78</v>
      </c>
      <c r="B552" s="12" t="s">
        <v>4156</v>
      </c>
      <c r="C552" s="5" t="s">
        <v>4157</v>
      </c>
      <c r="D552" s="8">
        <v>2021</v>
      </c>
      <c r="E552" s="5" t="s">
        <v>4158</v>
      </c>
      <c r="F552" s="5" t="s">
        <v>4011</v>
      </c>
      <c r="G552" s="5" t="s">
        <v>4159</v>
      </c>
      <c r="H552" s="5" t="s">
        <v>4160</v>
      </c>
      <c r="I552" s="5">
        <v>591</v>
      </c>
      <c r="J552" s="6">
        <v>45469.38380787037</v>
      </c>
      <c r="K552" s="5"/>
      <c r="L552" s="5" t="s">
        <v>4161</v>
      </c>
      <c r="M552" s="5"/>
      <c r="N552" s="5"/>
      <c r="O552" s="5"/>
      <c r="P552" s="5"/>
      <c r="Q552" s="5"/>
      <c r="R552" s="5"/>
      <c r="S552" s="5">
        <v>78</v>
      </c>
      <c r="T552" s="5">
        <v>26</v>
      </c>
      <c r="U552" s="5">
        <v>39</v>
      </c>
      <c r="V552" s="5">
        <v>2</v>
      </c>
      <c r="W552" s="5">
        <v>3</v>
      </c>
      <c r="X552" s="5" t="s">
        <v>4162</v>
      </c>
      <c r="Y552" s="5" t="s">
        <v>4163</v>
      </c>
      <c r="Z552" s="5" t="s">
        <v>4164</v>
      </c>
    </row>
    <row r="553" spans="1:26" x14ac:dyDescent="0.35">
      <c r="A553" s="8">
        <v>49</v>
      </c>
      <c r="B553" s="12" t="s">
        <v>4165</v>
      </c>
      <c r="C553" s="5" t="s">
        <v>4166</v>
      </c>
      <c r="D553" s="8">
        <v>2022</v>
      </c>
      <c r="E553" s="5" t="s">
        <v>4167</v>
      </c>
      <c r="F553" s="5" t="s">
        <v>4011</v>
      </c>
      <c r="G553" s="5" t="s">
        <v>4168</v>
      </c>
      <c r="H553" s="5" t="s">
        <v>4169</v>
      </c>
      <c r="I553" s="5">
        <v>622</v>
      </c>
      <c r="J553" s="6">
        <v>45469.38380787037</v>
      </c>
      <c r="K553" s="5"/>
      <c r="L553" s="5" t="s">
        <v>4170</v>
      </c>
      <c r="M553" s="5"/>
      <c r="N553" s="5"/>
      <c r="O553" s="5"/>
      <c r="P553" s="5"/>
      <c r="Q553" s="5"/>
      <c r="R553" s="5"/>
      <c r="S553" s="5">
        <v>49</v>
      </c>
      <c r="T553" s="5">
        <v>24.5</v>
      </c>
      <c r="U553" s="5">
        <v>12</v>
      </c>
      <c r="V553" s="5">
        <v>4</v>
      </c>
      <c r="W553" s="5">
        <v>2</v>
      </c>
      <c r="X553" s="5" t="s">
        <v>4171</v>
      </c>
      <c r="Y553" s="5" t="s">
        <v>4172</v>
      </c>
      <c r="Z553" s="5" t="s">
        <v>4173</v>
      </c>
    </row>
    <row r="554" spans="1:26" x14ac:dyDescent="0.35">
      <c r="A554" s="8">
        <v>44</v>
      </c>
      <c r="B554" s="12" t="s">
        <v>4174</v>
      </c>
      <c r="C554" s="5" t="s">
        <v>4175</v>
      </c>
      <c r="D554" s="8">
        <v>2021</v>
      </c>
      <c r="E554" s="5" t="s">
        <v>4097</v>
      </c>
      <c r="F554" s="5" t="s">
        <v>4011</v>
      </c>
      <c r="G554" s="5" t="s">
        <v>4176</v>
      </c>
      <c r="H554" s="5" t="s">
        <v>4177</v>
      </c>
      <c r="I554" s="5">
        <v>673</v>
      </c>
      <c r="J554" s="6">
        <v>45469.38380787037</v>
      </c>
      <c r="K554" s="5"/>
      <c r="L554" s="5" t="s">
        <v>4178</v>
      </c>
      <c r="M554" s="5"/>
      <c r="N554" s="5"/>
      <c r="O554" s="5"/>
      <c r="P554" s="5"/>
      <c r="Q554" s="5"/>
      <c r="R554" s="5"/>
      <c r="S554" s="5">
        <v>44</v>
      </c>
      <c r="T554" s="5">
        <v>14.67</v>
      </c>
      <c r="U554" s="5">
        <v>22</v>
      </c>
      <c r="V554" s="5">
        <v>2</v>
      </c>
      <c r="W554" s="5">
        <v>3</v>
      </c>
      <c r="X554" s="5" t="s">
        <v>4179</v>
      </c>
      <c r="Y554" s="5" t="s">
        <v>4180</v>
      </c>
      <c r="Z554" s="5" t="s">
        <v>4181</v>
      </c>
    </row>
    <row r="555" spans="1:26" x14ac:dyDescent="0.35">
      <c r="A555" s="8">
        <v>51</v>
      </c>
      <c r="B555" s="12" t="s">
        <v>4182</v>
      </c>
      <c r="C555" s="5" t="s">
        <v>4183</v>
      </c>
      <c r="D555" s="8">
        <v>2022</v>
      </c>
      <c r="E555" s="5" t="s">
        <v>4029</v>
      </c>
      <c r="F555" s="5" t="s">
        <v>4011</v>
      </c>
      <c r="G555" s="5" t="s">
        <v>4184</v>
      </c>
      <c r="H555" s="5" t="s">
        <v>4185</v>
      </c>
      <c r="I555" s="5">
        <v>711</v>
      </c>
      <c r="J555" s="6">
        <v>45469.38380787037</v>
      </c>
      <c r="K555" s="5"/>
      <c r="L555" s="5" t="s">
        <v>4186</v>
      </c>
      <c r="M555" s="5"/>
      <c r="N555" s="5"/>
      <c r="O555" s="5"/>
      <c r="P555" s="5"/>
      <c r="Q555" s="5"/>
      <c r="R555" s="5"/>
      <c r="S555" s="5">
        <v>51</v>
      </c>
      <c r="T555" s="5">
        <v>25.5</v>
      </c>
      <c r="U555" s="5">
        <v>13</v>
      </c>
      <c r="V555" s="5">
        <v>4</v>
      </c>
      <c r="W555" s="5">
        <v>2</v>
      </c>
      <c r="X555" s="5" t="s">
        <v>4187</v>
      </c>
      <c r="Y555" s="5" t="s">
        <v>4188</v>
      </c>
      <c r="Z555" s="5" t="s">
        <v>4189</v>
      </c>
    </row>
    <row r="556" spans="1:26" x14ac:dyDescent="0.35">
      <c r="A556" s="8">
        <v>27</v>
      </c>
      <c r="B556" s="12" t="s">
        <v>4190</v>
      </c>
      <c r="C556" s="5" t="s">
        <v>4191</v>
      </c>
      <c r="D556" s="8">
        <v>2021</v>
      </c>
      <c r="E556" s="5" t="s">
        <v>4192</v>
      </c>
      <c r="F556" s="5" t="s">
        <v>4011</v>
      </c>
      <c r="G556" s="5" t="s">
        <v>4193</v>
      </c>
      <c r="H556" s="5" t="s">
        <v>4194</v>
      </c>
      <c r="I556" s="5">
        <v>729</v>
      </c>
      <c r="J556" s="6">
        <v>45469.38380787037</v>
      </c>
      <c r="K556" s="5"/>
      <c r="L556" s="5" t="s">
        <v>4195</v>
      </c>
      <c r="M556" s="5"/>
      <c r="N556" s="5"/>
      <c r="O556" s="5"/>
      <c r="P556" s="5"/>
      <c r="Q556" s="5"/>
      <c r="R556" s="5"/>
      <c r="S556" s="5">
        <v>27</v>
      </c>
      <c r="T556" s="5">
        <v>9</v>
      </c>
      <c r="U556" s="5">
        <v>9</v>
      </c>
      <c r="V556" s="5">
        <v>3</v>
      </c>
      <c r="W556" s="5">
        <v>3</v>
      </c>
      <c r="X556" s="5" t="s">
        <v>4196</v>
      </c>
      <c r="Y556" s="5" t="s">
        <v>4197</v>
      </c>
      <c r="Z556" s="5" t="s">
        <v>4198</v>
      </c>
    </row>
    <row r="557" spans="1:26" x14ac:dyDescent="0.35">
      <c r="A557" s="8">
        <v>97</v>
      </c>
      <c r="B557" s="12" t="s">
        <v>4199</v>
      </c>
      <c r="C557" s="5" t="s">
        <v>4200</v>
      </c>
      <c r="D557" s="8">
        <v>2021</v>
      </c>
      <c r="E557" s="5" t="s">
        <v>4201</v>
      </c>
      <c r="F557" s="5" t="s">
        <v>4011</v>
      </c>
      <c r="G557" s="5" t="s">
        <v>4202</v>
      </c>
      <c r="H557" s="5" t="s">
        <v>4203</v>
      </c>
      <c r="I557" s="5">
        <v>781</v>
      </c>
      <c r="J557" s="6">
        <v>45469.38380787037</v>
      </c>
      <c r="K557" s="5"/>
      <c r="L557" s="5" t="s">
        <v>4204</v>
      </c>
      <c r="M557" s="5"/>
      <c r="N557" s="5"/>
      <c r="O557" s="5"/>
      <c r="P557" s="5"/>
      <c r="Q557" s="5"/>
      <c r="R557" s="5"/>
      <c r="S557" s="5">
        <v>97</v>
      </c>
      <c r="T557" s="5">
        <v>32.33</v>
      </c>
      <c r="U557" s="5">
        <v>32</v>
      </c>
      <c r="V557" s="5">
        <v>3</v>
      </c>
      <c r="W557" s="5">
        <v>3</v>
      </c>
      <c r="X557" s="5" t="s">
        <v>4205</v>
      </c>
      <c r="Y557" s="5"/>
      <c r="Z557" s="5" t="s">
        <v>4206</v>
      </c>
    </row>
    <row r="558" spans="1:26" x14ac:dyDescent="0.35">
      <c r="A558" s="8">
        <v>278</v>
      </c>
      <c r="B558" s="12" t="s">
        <v>4207</v>
      </c>
      <c r="C558" s="5" t="s">
        <v>4208</v>
      </c>
      <c r="D558" s="8">
        <v>2022</v>
      </c>
      <c r="E558" s="5" t="s">
        <v>4209</v>
      </c>
      <c r="F558" s="5" t="s">
        <v>4210</v>
      </c>
      <c r="G558" s="5" t="s">
        <v>4211</v>
      </c>
      <c r="H558" s="5" t="s">
        <v>4212</v>
      </c>
      <c r="I558" s="5">
        <v>251</v>
      </c>
      <c r="J558" s="6">
        <v>45469.38380787037</v>
      </c>
      <c r="K558" s="5"/>
      <c r="L558" s="5" t="s">
        <v>4213</v>
      </c>
      <c r="M558" s="5"/>
      <c r="N558" s="5"/>
      <c r="O558" s="5"/>
      <c r="P558" s="5"/>
      <c r="Q558" s="5"/>
      <c r="R558" s="5"/>
      <c r="S558" s="5">
        <v>278</v>
      </c>
      <c r="T558" s="5">
        <v>139</v>
      </c>
      <c r="U558" s="5">
        <v>70</v>
      </c>
      <c r="V558" s="5">
        <v>4</v>
      </c>
      <c r="W558" s="5">
        <v>2</v>
      </c>
      <c r="X558" s="5" t="s">
        <v>4214</v>
      </c>
      <c r="Y558" s="5" t="s">
        <v>4215</v>
      </c>
      <c r="Z558" s="5" t="s">
        <v>4216</v>
      </c>
    </row>
    <row r="559" spans="1:26" x14ac:dyDescent="0.35">
      <c r="A559" s="8">
        <v>122</v>
      </c>
      <c r="B559" s="12" t="s">
        <v>4217</v>
      </c>
      <c r="C559" s="5" t="s">
        <v>4218</v>
      </c>
      <c r="D559" s="8">
        <v>2021</v>
      </c>
      <c r="E559" s="5" t="s">
        <v>1100</v>
      </c>
      <c r="F559" s="5" t="s">
        <v>4219</v>
      </c>
      <c r="G559" s="5" t="s">
        <v>4220</v>
      </c>
      <c r="H559" s="5" t="s">
        <v>4221</v>
      </c>
      <c r="I559" s="5">
        <v>29</v>
      </c>
      <c r="J559" s="6">
        <v>45469.38380787037</v>
      </c>
      <c r="K559" s="5"/>
      <c r="L559" s="5"/>
      <c r="M559" s="5"/>
      <c r="N559" s="5"/>
      <c r="O559" s="5"/>
      <c r="P559" s="5"/>
      <c r="Q559" s="5"/>
      <c r="R559" s="5"/>
      <c r="S559" s="5">
        <v>122</v>
      </c>
      <c r="T559" s="5">
        <v>40.67</v>
      </c>
      <c r="U559" s="5">
        <v>31</v>
      </c>
      <c r="V559" s="5">
        <v>4</v>
      </c>
      <c r="W559" s="5">
        <v>3</v>
      </c>
      <c r="X559" s="5" t="s">
        <v>4222</v>
      </c>
      <c r="Y559" s="5" t="s">
        <v>4223</v>
      </c>
      <c r="Z559" s="5" t="s">
        <v>4224</v>
      </c>
    </row>
    <row r="560" spans="1:26" x14ac:dyDescent="0.35">
      <c r="A560" s="8">
        <v>43</v>
      </c>
      <c r="B560" s="12" t="s">
        <v>4225</v>
      </c>
      <c r="C560" s="5" t="s">
        <v>4226</v>
      </c>
      <c r="D560" s="8">
        <v>2023</v>
      </c>
      <c r="E560" s="5" t="s">
        <v>4227</v>
      </c>
      <c r="F560" s="5" t="s">
        <v>4228</v>
      </c>
      <c r="G560" s="5" t="s">
        <v>4229</v>
      </c>
      <c r="H560" s="5" t="s">
        <v>4230</v>
      </c>
      <c r="I560" s="5">
        <v>113</v>
      </c>
      <c r="J560" s="6">
        <v>45469.38380787037</v>
      </c>
      <c r="K560" s="5"/>
      <c r="L560" s="5"/>
      <c r="M560" s="5"/>
      <c r="N560" s="5"/>
      <c r="O560" s="5"/>
      <c r="P560" s="5"/>
      <c r="Q560" s="5"/>
      <c r="R560" s="5"/>
      <c r="S560" s="5">
        <v>43</v>
      </c>
      <c r="T560" s="5">
        <v>43</v>
      </c>
      <c r="U560" s="5">
        <v>11</v>
      </c>
      <c r="V560" s="5">
        <v>4</v>
      </c>
      <c r="W560" s="5">
        <v>1</v>
      </c>
      <c r="X560" s="5" t="s">
        <v>4231</v>
      </c>
      <c r="Y560" s="5" t="s">
        <v>4232</v>
      </c>
      <c r="Z560" s="5" t="s">
        <v>4233</v>
      </c>
    </row>
    <row r="561" spans="1:26" x14ac:dyDescent="0.35">
      <c r="A561" s="8">
        <v>22</v>
      </c>
      <c r="B561" s="12" t="s">
        <v>4234</v>
      </c>
      <c r="C561" s="5" t="s">
        <v>4235</v>
      </c>
      <c r="D561" s="8">
        <v>2023</v>
      </c>
      <c r="E561" s="5" t="s">
        <v>4227</v>
      </c>
      <c r="F561" s="5" t="s">
        <v>4228</v>
      </c>
      <c r="G561" s="5" t="s">
        <v>4236</v>
      </c>
      <c r="H561" s="5" t="s">
        <v>4237</v>
      </c>
      <c r="I561" s="5">
        <v>256</v>
      </c>
      <c r="J561" s="6">
        <v>45469.38380787037</v>
      </c>
      <c r="K561" s="5"/>
      <c r="L561" s="5"/>
      <c r="M561" s="5"/>
      <c r="N561" s="5"/>
      <c r="O561" s="5"/>
      <c r="P561" s="5"/>
      <c r="Q561" s="5"/>
      <c r="R561" s="5"/>
      <c r="S561" s="5">
        <v>22</v>
      </c>
      <c r="T561" s="5">
        <v>22</v>
      </c>
      <c r="U561" s="5">
        <v>4</v>
      </c>
      <c r="V561" s="5">
        <v>5</v>
      </c>
      <c r="W561" s="5">
        <v>1</v>
      </c>
      <c r="X561" s="5" t="s">
        <v>4238</v>
      </c>
      <c r="Y561" s="5" t="s">
        <v>4239</v>
      </c>
      <c r="Z561" s="5" t="s">
        <v>4240</v>
      </c>
    </row>
    <row r="562" spans="1:26" x14ac:dyDescent="0.35">
      <c r="A562" s="8">
        <v>26</v>
      </c>
      <c r="B562" s="12" t="s">
        <v>4241</v>
      </c>
      <c r="C562" s="5" t="s">
        <v>4242</v>
      </c>
      <c r="D562" s="8">
        <v>2022</v>
      </c>
      <c r="E562" s="5" t="s">
        <v>4243</v>
      </c>
      <c r="F562" s="5" t="s">
        <v>4244</v>
      </c>
      <c r="G562" s="5" t="s">
        <v>4245</v>
      </c>
      <c r="H562" s="5" t="s">
        <v>4246</v>
      </c>
      <c r="I562" s="5">
        <v>382</v>
      </c>
      <c r="J562" s="6">
        <v>45469.38380787037</v>
      </c>
      <c r="K562" s="5" t="s">
        <v>49</v>
      </c>
      <c r="L562" s="5"/>
      <c r="M562" s="5"/>
      <c r="N562" s="5"/>
      <c r="O562" s="5"/>
      <c r="P562" s="5"/>
      <c r="Q562" s="5"/>
      <c r="R562" s="5"/>
      <c r="S562" s="5">
        <v>26</v>
      </c>
      <c r="T562" s="5">
        <v>13</v>
      </c>
      <c r="U562" s="5">
        <v>7</v>
      </c>
      <c r="V562" s="5">
        <v>4</v>
      </c>
      <c r="W562" s="5">
        <v>2</v>
      </c>
      <c r="X562" s="5" t="s">
        <v>4247</v>
      </c>
      <c r="Y562" s="5" t="s">
        <v>4245</v>
      </c>
      <c r="Z562" s="5" t="s">
        <v>4248</v>
      </c>
    </row>
    <row r="563" spans="1:26" x14ac:dyDescent="0.35">
      <c r="A563" s="8">
        <v>24</v>
      </c>
      <c r="B563" s="12" t="s">
        <v>4249</v>
      </c>
      <c r="C563" s="5" t="s">
        <v>4250</v>
      </c>
      <c r="D563" s="8">
        <v>2022</v>
      </c>
      <c r="E563" s="5" t="s">
        <v>4251</v>
      </c>
      <c r="F563" s="5" t="s">
        <v>4252</v>
      </c>
      <c r="G563" s="5" t="s">
        <v>4253</v>
      </c>
      <c r="H563" s="5" t="s">
        <v>4254</v>
      </c>
      <c r="I563" s="5">
        <v>447</v>
      </c>
      <c r="J563" s="6">
        <v>45469.38380787037</v>
      </c>
      <c r="K563" s="5"/>
      <c r="L563" s="5"/>
      <c r="M563" s="5"/>
      <c r="N563" s="5"/>
      <c r="O563" s="5"/>
      <c r="P563" s="5"/>
      <c r="Q563" s="5"/>
      <c r="R563" s="5"/>
      <c r="S563" s="5">
        <v>24</v>
      </c>
      <c r="T563" s="5">
        <v>12</v>
      </c>
      <c r="U563" s="5">
        <v>6</v>
      </c>
      <c r="V563" s="5">
        <v>4</v>
      </c>
      <c r="W563" s="5">
        <v>2</v>
      </c>
      <c r="X563" s="5" t="s">
        <v>4255</v>
      </c>
      <c r="Y563" s="5" t="s">
        <v>4256</v>
      </c>
      <c r="Z563" s="5" t="s">
        <v>4257</v>
      </c>
    </row>
    <row r="564" spans="1:26" x14ac:dyDescent="0.35">
      <c r="A564" s="8">
        <v>229</v>
      </c>
      <c r="B564" s="12" t="s">
        <v>4258</v>
      </c>
      <c r="C564" s="5" t="s">
        <v>4259</v>
      </c>
      <c r="D564" s="8">
        <v>2021</v>
      </c>
      <c r="E564" s="5"/>
      <c r="F564" s="5" t="s">
        <v>4260</v>
      </c>
      <c r="G564" s="5" t="s">
        <v>4261</v>
      </c>
      <c r="H564" s="5" t="s">
        <v>4262</v>
      </c>
      <c r="I564" s="5">
        <v>270</v>
      </c>
      <c r="J564" s="6">
        <v>45469.38380787037</v>
      </c>
      <c r="K564" s="5" t="s">
        <v>63</v>
      </c>
      <c r="L564" s="5"/>
      <c r="M564" s="5"/>
      <c r="N564" s="5"/>
      <c r="O564" s="5"/>
      <c r="P564" s="5"/>
      <c r="Q564" s="5"/>
      <c r="R564" s="5"/>
      <c r="S564" s="5">
        <v>229</v>
      </c>
      <c r="T564" s="5">
        <v>76.33</v>
      </c>
      <c r="U564" s="5">
        <v>229</v>
      </c>
      <c r="V564" s="5">
        <v>1</v>
      </c>
      <c r="W564" s="5">
        <v>3</v>
      </c>
      <c r="X564" s="5" t="s">
        <v>4263</v>
      </c>
      <c r="Y564" s="5" t="s">
        <v>4264</v>
      </c>
      <c r="Z564" s="5" t="s">
        <v>4265</v>
      </c>
    </row>
    <row r="565" spans="1:26" x14ac:dyDescent="0.35">
      <c r="A565" s="8">
        <v>19</v>
      </c>
      <c r="B565" s="12" t="s">
        <v>4266</v>
      </c>
      <c r="C565" s="5" t="s">
        <v>4267</v>
      </c>
      <c r="D565" s="8">
        <v>2024</v>
      </c>
      <c r="E565" s="5"/>
      <c r="F565" s="5" t="s">
        <v>4260</v>
      </c>
      <c r="G565" s="5" t="s">
        <v>4268</v>
      </c>
      <c r="H565" s="5" t="s">
        <v>4269</v>
      </c>
      <c r="I565" s="5">
        <v>955</v>
      </c>
      <c r="J565" s="6">
        <v>45469.38380787037</v>
      </c>
      <c r="K565" s="5" t="s">
        <v>63</v>
      </c>
      <c r="L565" s="5"/>
      <c r="M565" s="5"/>
      <c r="N565" s="5"/>
      <c r="O565" s="5"/>
      <c r="P565" s="5"/>
      <c r="Q565" s="5"/>
      <c r="R565" s="5"/>
      <c r="S565" s="5">
        <v>19</v>
      </c>
      <c r="T565" s="5">
        <v>19</v>
      </c>
      <c r="U565" s="5">
        <v>6</v>
      </c>
      <c r="V565" s="5">
        <v>3</v>
      </c>
      <c r="W565" s="5">
        <v>1</v>
      </c>
      <c r="X565" s="5" t="s">
        <v>4270</v>
      </c>
      <c r="Y565" s="5" t="s">
        <v>4271</v>
      </c>
      <c r="Z565" s="5" t="s">
        <v>4272</v>
      </c>
    </row>
    <row r="566" spans="1:26" x14ac:dyDescent="0.35">
      <c r="A566" s="8">
        <v>39</v>
      </c>
      <c r="B566" s="12" t="s">
        <v>4273</v>
      </c>
      <c r="C566" s="5" t="s">
        <v>4274</v>
      </c>
      <c r="D566" s="8">
        <v>2024</v>
      </c>
      <c r="E566" s="5" t="s">
        <v>4275</v>
      </c>
      <c r="F566" s="5" t="s">
        <v>4276</v>
      </c>
      <c r="G566" s="5" t="s">
        <v>4277</v>
      </c>
      <c r="H566" s="5" t="s">
        <v>4278</v>
      </c>
      <c r="I566" s="5">
        <v>16</v>
      </c>
      <c r="J566" s="6">
        <v>45469.38380787037</v>
      </c>
      <c r="K566" s="5"/>
      <c r="L566" s="5"/>
      <c r="M566" s="5"/>
      <c r="N566" s="5"/>
      <c r="O566" s="5"/>
      <c r="P566" s="5"/>
      <c r="Q566" s="5"/>
      <c r="R566" s="5"/>
      <c r="S566" s="5">
        <v>39</v>
      </c>
      <c r="T566" s="5">
        <v>39</v>
      </c>
      <c r="U566" s="5">
        <v>10</v>
      </c>
      <c r="V566" s="5">
        <v>4</v>
      </c>
      <c r="W566" s="5">
        <v>1</v>
      </c>
      <c r="X566" s="5" t="s">
        <v>4279</v>
      </c>
      <c r="Y566" s="5" t="s">
        <v>4280</v>
      </c>
      <c r="Z566" s="5" t="s">
        <v>4281</v>
      </c>
    </row>
    <row r="567" spans="1:26" x14ac:dyDescent="0.35">
      <c r="A567" s="8">
        <v>29</v>
      </c>
      <c r="B567" s="12" t="s">
        <v>4282</v>
      </c>
      <c r="C567" s="5" t="s">
        <v>4283</v>
      </c>
      <c r="D567" s="8">
        <v>2023</v>
      </c>
      <c r="E567" s="5" t="s">
        <v>4275</v>
      </c>
      <c r="F567" s="5" t="s">
        <v>4276</v>
      </c>
      <c r="G567" s="5" t="s">
        <v>4284</v>
      </c>
      <c r="H567" s="5" t="s">
        <v>4285</v>
      </c>
      <c r="I567" s="5">
        <v>347</v>
      </c>
      <c r="J567" s="6">
        <v>45469.38380787037</v>
      </c>
      <c r="K567" s="5"/>
      <c r="L567" s="5"/>
      <c r="M567" s="5"/>
      <c r="N567" s="5"/>
      <c r="O567" s="5"/>
      <c r="P567" s="5"/>
      <c r="Q567" s="5"/>
      <c r="R567" s="5"/>
      <c r="S567" s="5">
        <v>29</v>
      </c>
      <c r="T567" s="5">
        <v>29</v>
      </c>
      <c r="U567" s="5">
        <v>10</v>
      </c>
      <c r="V567" s="5">
        <v>3</v>
      </c>
      <c r="W567" s="5">
        <v>1</v>
      </c>
      <c r="X567" s="5" t="s">
        <v>4286</v>
      </c>
      <c r="Y567" s="5" t="s">
        <v>4287</v>
      </c>
      <c r="Z567" s="5" t="s">
        <v>4288</v>
      </c>
    </row>
    <row r="568" spans="1:26" x14ac:dyDescent="0.35">
      <c r="A568" s="8">
        <v>38</v>
      </c>
      <c r="B568" s="12" t="s">
        <v>4289</v>
      </c>
      <c r="C568" s="5" t="s">
        <v>4290</v>
      </c>
      <c r="D568" s="8">
        <v>2024</v>
      </c>
      <c r="E568" s="5" t="s">
        <v>4291</v>
      </c>
      <c r="F568" s="5" t="s">
        <v>4292</v>
      </c>
      <c r="G568" s="5" t="s">
        <v>4293</v>
      </c>
      <c r="H568" s="5" t="s">
        <v>4294</v>
      </c>
      <c r="I568" s="5">
        <v>732</v>
      </c>
      <c r="J568" s="6">
        <v>45469.38380787037</v>
      </c>
      <c r="K568" s="5"/>
      <c r="L568" s="5"/>
      <c r="M568" s="5"/>
      <c r="N568" s="5"/>
      <c r="O568" s="5"/>
      <c r="P568" s="5"/>
      <c r="Q568" s="5"/>
      <c r="R568" s="5"/>
      <c r="S568" s="5">
        <v>38</v>
      </c>
      <c r="T568" s="5">
        <v>38</v>
      </c>
      <c r="U568" s="5">
        <v>13</v>
      </c>
      <c r="V568" s="5">
        <v>3</v>
      </c>
      <c r="W568" s="5">
        <v>1</v>
      </c>
      <c r="X568" s="5" t="s">
        <v>4295</v>
      </c>
      <c r="Y568" s="5" t="s">
        <v>4296</v>
      </c>
      <c r="Z568" s="5" t="s">
        <v>4297</v>
      </c>
    </row>
    <row r="569" spans="1:26" x14ac:dyDescent="0.35">
      <c r="A569" s="8">
        <v>41</v>
      </c>
      <c r="B569" s="12" t="s">
        <v>4298</v>
      </c>
      <c r="C569" s="5" t="s">
        <v>4299</v>
      </c>
      <c r="D569" s="8">
        <v>2024</v>
      </c>
      <c r="E569" s="5" t="s">
        <v>4300</v>
      </c>
      <c r="F569" s="5" t="s">
        <v>4292</v>
      </c>
      <c r="G569" s="5" t="s">
        <v>4301</v>
      </c>
      <c r="H569" s="5" t="s">
        <v>4302</v>
      </c>
      <c r="I569" s="5">
        <v>941</v>
      </c>
      <c r="J569" s="6">
        <v>45469.38380787037</v>
      </c>
      <c r="K569" s="5" t="s">
        <v>49</v>
      </c>
      <c r="L569" s="5"/>
      <c r="M569" s="5"/>
      <c r="N569" s="5"/>
      <c r="O569" s="5"/>
      <c r="P569" s="5"/>
      <c r="Q569" s="5"/>
      <c r="R569" s="5"/>
      <c r="S569" s="5">
        <v>41</v>
      </c>
      <c r="T569" s="5">
        <v>41</v>
      </c>
      <c r="U569" s="5">
        <v>21</v>
      </c>
      <c r="V569" s="5">
        <v>2</v>
      </c>
      <c r="W569" s="5">
        <v>1</v>
      </c>
      <c r="X569" s="5" t="s">
        <v>4303</v>
      </c>
      <c r="Y569" s="5" t="s">
        <v>4301</v>
      </c>
      <c r="Z569" s="5" t="s">
        <v>4304</v>
      </c>
    </row>
    <row r="570" spans="1:26" x14ac:dyDescent="0.35">
      <c r="A570" s="8">
        <v>43</v>
      </c>
      <c r="B570" s="12" t="s">
        <v>4305</v>
      </c>
      <c r="C570" s="5" t="s">
        <v>4306</v>
      </c>
      <c r="D570" s="8">
        <v>2021</v>
      </c>
      <c r="E570" s="5"/>
      <c r="F570" s="5" t="s">
        <v>4307</v>
      </c>
      <c r="G570" s="5"/>
      <c r="H570" s="5" t="s">
        <v>4308</v>
      </c>
      <c r="I570" s="5">
        <v>683</v>
      </c>
      <c r="J570" s="6">
        <v>45469.38380787037</v>
      </c>
      <c r="K570" s="5" t="s">
        <v>30</v>
      </c>
      <c r="L570" s="5"/>
      <c r="M570" s="5"/>
      <c r="N570" s="5"/>
      <c r="O570" s="5"/>
      <c r="P570" s="5"/>
      <c r="Q570" s="5"/>
      <c r="R570" s="5"/>
      <c r="S570" s="5">
        <v>43</v>
      </c>
      <c r="T570" s="5">
        <v>14.33</v>
      </c>
      <c r="U570" s="5">
        <v>14</v>
      </c>
      <c r="V570" s="5">
        <v>3</v>
      </c>
      <c r="W570" s="5">
        <v>3</v>
      </c>
      <c r="X570" s="5"/>
      <c r="Y570" s="5"/>
      <c r="Z570" s="5" t="s">
        <v>4309</v>
      </c>
    </row>
    <row r="571" spans="1:26" x14ac:dyDescent="0.35">
      <c r="A571" s="8">
        <v>62</v>
      </c>
      <c r="B571" s="12" t="s">
        <v>4310</v>
      </c>
      <c r="C571" s="5" t="s">
        <v>4311</v>
      </c>
      <c r="D571" s="8">
        <v>2022</v>
      </c>
      <c r="E571" s="5" t="s">
        <v>4312</v>
      </c>
      <c r="F571" s="5" t="s">
        <v>4313</v>
      </c>
      <c r="G571" s="5" t="s">
        <v>4314</v>
      </c>
      <c r="H571" s="5" t="s">
        <v>4315</v>
      </c>
      <c r="I571" s="5">
        <v>10</v>
      </c>
      <c r="J571" s="6">
        <v>45469.38380787037</v>
      </c>
      <c r="K571" s="5" t="s">
        <v>609</v>
      </c>
      <c r="L571" s="5"/>
      <c r="M571" s="5"/>
      <c r="N571" s="5"/>
      <c r="O571" s="5"/>
      <c r="P571" s="5"/>
      <c r="Q571" s="5"/>
      <c r="R571" s="5"/>
      <c r="S571" s="5">
        <v>62</v>
      </c>
      <c r="T571" s="5">
        <v>31</v>
      </c>
      <c r="U571" s="5">
        <v>62</v>
      </c>
      <c r="V571" s="5">
        <v>1</v>
      </c>
      <c r="W571" s="5">
        <v>2</v>
      </c>
      <c r="X571" s="5" t="s">
        <v>4316</v>
      </c>
      <c r="Y571" s="5" t="s">
        <v>4314</v>
      </c>
      <c r="Z571" s="5" t="s">
        <v>4317</v>
      </c>
    </row>
    <row r="572" spans="1:26" x14ac:dyDescent="0.35">
      <c r="A572" s="8">
        <v>52</v>
      </c>
      <c r="B572" s="12" t="s">
        <v>4318</v>
      </c>
      <c r="C572" s="5" t="s">
        <v>4319</v>
      </c>
      <c r="D572" s="8">
        <v>2021</v>
      </c>
      <c r="E572" s="5" t="s">
        <v>4320</v>
      </c>
      <c r="F572" s="5" t="s">
        <v>4313</v>
      </c>
      <c r="G572" s="5" t="s">
        <v>4321</v>
      </c>
      <c r="H572" s="5" t="s">
        <v>4322</v>
      </c>
      <c r="I572" s="5">
        <v>35</v>
      </c>
      <c r="J572" s="6">
        <v>45469.38380787037</v>
      </c>
      <c r="K572" s="5" t="s">
        <v>609</v>
      </c>
      <c r="L572" s="5"/>
      <c r="M572" s="5"/>
      <c r="N572" s="5"/>
      <c r="O572" s="5"/>
      <c r="P572" s="5"/>
      <c r="Q572" s="5"/>
      <c r="R572" s="5"/>
      <c r="S572" s="5">
        <v>52</v>
      </c>
      <c r="T572" s="5">
        <v>17.329999999999998</v>
      </c>
      <c r="U572" s="5">
        <v>26</v>
      </c>
      <c r="V572" s="5">
        <v>2</v>
      </c>
      <c r="W572" s="5">
        <v>3</v>
      </c>
      <c r="X572" s="5" t="s">
        <v>4323</v>
      </c>
      <c r="Y572" s="5" t="s">
        <v>4321</v>
      </c>
      <c r="Z572" s="5" t="s">
        <v>4324</v>
      </c>
    </row>
    <row r="573" spans="1:26" x14ac:dyDescent="0.35">
      <c r="A573" s="8">
        <v>94</v>
      </c>
      <c r="B573" s="12" t="s">
        <v>4325</v>
      </c>
      <c r="C573" s="5" t="s">
        <v>4326</v>
      </c>
      <c r="D573" s="8">
        <v>2022</v>
      </c>
      <c r="E573" s="5" t="s">
        <v>4327</v>
      </c>
      <c r="F573" s="5" t="s">
        <v>4313</v>
      </c>
      <c r="G573" s="5" t="s">
        <v>4328</v>
      </c>
      <c r="H573" s="5" t="s">
        <v>4329</v>
      </c>
      <c r="I573" s="5">
        <v>44</v>
      </c>
      <c r="J573" s="6">
        <v>45469.38380787037</v>
      </c>
      <c r="K573" s="5" t="s">
        <v>609</v>
      </c>
      <c r="L573" s="5"/>
      <c r="M573" s="5"/>
      <c r="N573" s="5"/>
      <c r="O573" s="5"/>
      <c r="P573" s="5"/>
      <c r="Q573" s="5"/>
      <c r="R573" s="5"/>
      <c r="S573" s="5">
        <v>94</v>
      </c>
      <c r="T573" s="5">
        <v>47</v>
      </c>
      <c r="U573" s="5">
        <v>31</v>
      </c>
      <c r="V573" s="5">
        <v>3</v>
      </c>
      <c r="W573" s="5">
        <v>2</v>
      </c>
      <c r="X573" s="5" t="s">
        <v>4330</v>
      </c>
      <c r="Y573" s="5" t="s">
        <v>4328</v>
      </c>
      <c r="Z573" s="5" t="s">
        <v>4331</v>
      </c>
    </row>
    <row r="574" spans="1:26" x14ac:dyDescent="0.35">
      <c r="A574" s="8">
        <v>166</v>
      </c>
      <c r="B574" s="12" t="s">
        <v>4332</v>
      </c>
      <c r="C574" s="5" t="s">
        <v>4333</v>
      </c>
      <c r="D574" s="8">
        <v>2021</v>
      </c>
      <c r="E574" s="5" t="s">
        <v>4334</v>
      </c>
      <c r="F574" s="5" t="s">
        <v>4313</v>
      </c>
      <c r="G574" s="5" t="s">
        <v>4335</v>
      </c>
      <c r="H574" s="5" t="s">
        <v>4336</v>
      </c>
      <c r="I574" s="5">
        <v>45</v>
      </c>
      <c r="J574" s="6">
        <v>45469.38380787037</v>
      </c>
      <c r="K574" s="5" t="s">
        <v>609</v>
      </c>
      <c r="L574" s="5"/>
      <c r="M574" s="5"/>
      <c r="N574" s="5"/>
      <c r="O574" s="5"/>
      <c r="P574" s="5"/>
      <c r="Q574" s="5"/>
      <c r="R574" s="5"/>
      <c r="S574" s="5">
        <v>166</v>
      </c>
      <c r="T574" s="5">
        <v>55.33</v>
      </c>
      <c r="U574" s="5">
        <v>166</v>
      </c>
      <c r="V574" s="5">
        <v>1</v>
      </c>
      <c r="W574" s="5">
        <v>3</v>
      </c>
      <c r="X574" s="5" t="s">
        <v>4337</v>
      </c>
      <c r="Y574" s="5" t="s">
        <v>4335</v>
      </c>
      <c r="Z574" s="5" t="s">
        <v>4338</v>
      </c>
    </row>
    <row r="575" spans="1:26" x14ac:dyDescent="0.35">
      <c r="A575" s="8">
        <v>68</v>
      </c>
      <c r="B575" s="12" t="s">
        <v>4339</v>
      </c>
      <c r="C575" s="5" t="s">
        <v>4340</v>
      </c>
      <c r="D575" s="8">
        <v>2022</v>
      </c>
      <c r="E575" s="5" t="s">
        <v>4341</v>
      </c>
      <c r="F575" s="5" t="s">
        <v>4313</v>
      </c>
      <c r="G575" s="5" t="s">
        <v>4342</v>
      </c>
      <c r="H575" s="5" t="s">
        <v>4343</v>
      </c>
      <c r="I575" s="5">
        <v>53</v>
      </c>
      <c r="J575" s="6">
        <v>45469.38380787037</v>
      </c>
      <c r="K575" s="5" t="s">
        <v>609</v>
      </c>
      <c r="L575" s="5"/>
      <c r="M575" s="5"/>
      <c r="N575" s="5"/>
      <c r="O575" s="5"/>
      <c r="P575" s="5"/>
      <c r="Q575" s="5"/>
      <c r="R575" s="5"/>
      <c r="S575" s="5">
        <v>68</v>
      </c>
      <c r="T575" s="5">
        <v>34</v>
      </c>
      <c r="U575" s="5">
        <v>14</v>
      </c>
      <c r="V575" s="5">
        <v>5</v>
      </c>
      <c r="W575" s="5">
        <v>2</v>
      </c>
      <c r="X575" s="5" t="s">
        <v>4344</v>
      </c>
      <c r="Y575" s="5" t="s">
        <v>4342</v>
      </c>
      <c r="Z575" s="5" t="s">
        <v>4345</v>
      </c>
    </row>
    <row r="576" spans="1:26" x14ac:dyDescent="0.35">
      <c r="A576" s="8">
        <v>80</v>
      </c>
      <c r="B576" s="12" t="s">
        <v>4346</v>
      </c>
      <c r="C576" s="5" t="s">
        <v>4347</v>
      </c>
      <c r="D576" s="8">
        <v>2022</v>
      </c>
      <c r="E576" s="5" t="s">
        <v>4312</v>
      </c>
      <c r="F576" s="5" t="s">
        <v>4313</v>
      </c>
      <c r="G576" s="5" t="s">
        <v>4348</v>
      </c>
      <c r="H576" s="5" t="s">
        <v>4349</v>
      </c>
      <c r="I576" s="5">
        <v>91</v>
      </c>
      <c r="J576" s="6">
        <v>45469.38380787037</v>
      </c>
      <c r="K576" s="5" t="s">
        <v>609</v>
      </c>
      <c r="L576" s="5"/>
      <c r="M576" s="5"/>
      <c r="N576" s="5"/>
      <c r="O576" s="5"/>
      <c r="P576" s="5"/>
      <c r="Q576" s="5"/>
      <c r="R576" s="5"/>
      <c r="S576" s="5">
        <v>80</v>
      </c>
      <c r="T576" s="5">
        <v>40</v>
      </c>
      <c r="U576" s="5">
        <v>13</v>
      </c>
      <c r="V576" s="5">
        <v>6</v>
      </c>
      <c r="W576" s="5">
        <v>2</v>
      </c>
      <c r="X576" s="5" t="s">
        <v>4350</v>
      </c>
      <c r="Y576" s="5" t="s">
        <v>4348</v>
      </c>
      <c r="Z576" s="5" t="s">
        <v>4351</v>
      </c>
    </row>
    <row r="577" spans="1:26" x14ac:dyDescent="0.35">
      <c r="A577" s="8">
        <v>36</v>
      </c>
      <c r="B577" s="12" t="s">
        <v>4352</v>
      </c>
      <c r="C577" s="5" t="s">
        <v>4353</v>
      </c>
      <c r="D577" s="8">
        <v>2021</v>
      </c>
      <c r="E577" s="5" t="s">
        <v>4354</v>
      </c>
      <c r="F577" s="5" t="s">
        <v>4313</v>
      </c>
      <c r="G577" s="5" t="s">
        <v>4355</v>
      </c>
      <c r="H577" s="5" t="s">
        <v>4356</v>
      </c>
      <c r="I577" s="5">
        <v>124</v>
      </c>
      <c r="J577" s="6">
        <v>45469.38380787037</v>
      </c>
      <c r="K577" s="5" t="s">
        <v>609</v>
      </c>
      <c r="L577" s="5"/>
      <c r="M577" s="5"/>
      <c r="N577" s="5"/>
      <c r="O577" s="5"/>
      <c r="P577" s="5"/>
      <c r="Q577" s="5"/>
      <c r="R577" s="5"/>
      <c r="S577" s="5">
        <v>36</v>
      </c>
      <c r="T577" s="5">
        <v>12</v>
      </c>
      <c r="U577" s="5">
        <v>18</v>
      </c>
      <c r="V577" s="5">
        <v>2</v>
      </c>
      <c r="W577" s="5">
        <v>3</v>
      </c>
      <c r="X577" s="5" t="s">
        <v>4357</v>
      </c>
      <c r="Y577" s="5" t="s">
        <v>4355</v>
      </c>
      <c r="Z577" s="5" t="s">
        <v>4358</v>
      </c>
    </row>
    <row r="578" spans="1:26" x14ac:dyDescent="0.35">
      <c r="A578" s="8">
        <v>268</v>
      </c>
      <c r="B578" s="12" t="s">
        <v>4332</v>
      </c>
      <c r="C578" s="5" t="s">
        <v>4359</v>
      </c>
      <c r="D578" s="8">
        <v>2021</v>
      </c>
      <c r="E578" s="5" t="s">
        <v>4354</v>
      </c>
      <c r="F578" s="5" t="s">
        <v>4313</v>
      </c>
      <c r="G578" s="5" t="s">
        <v>4360</v>
      </c>
      <c r="H578" s="5" t="s">
        <v>4361</v>
      </c>
      <c r="I578" s="5">
        <v>131</v>
      </c>
      <c r="J578" s="6">
        <v>45469.38380787037</v>
      </c>
      <c r="K578" s="5" t="s">
        <v>609</v>
      </c>
      <c r="L578" s="5"/>
      <c r="M578" s="5"/>
      <c r="N578" s="5"/>
      <c r="O578" s="5"/>
      <c r="P578" s="5"/>
      <c r="Q578" s="5"/>
      <c r="R578" s="5"/>
      <c r="S578" s="5">
        <v>268</v>
      </c>
      <c r="T578" s="5">
        <v>89.33</v>
      </c>
      <c r="U578" s="5">
        <v>268</v>
      </c>
      <c r="V578" s="5">
        <v>1</v>
      </c>
      <c r="W578" s="5">
        <v>3</v>
      </c>
      <c r="X578" s="5" t="s">
        <v>4362</v>
      </c>
      <c r="Y578" s="5" t="s">
        <v>4360</v>
      </c>
      <c r="Z578" s="5" t="s">
        <v>4363</v>
      </c>
    </row>
    <row r="579" spans="1:26" x14ac:dyDescent="0.35">
      <c r="A579" s="8">
        <v>135</v>
      </c>
      <c r="B579" s="12" t="s">
        <v>4364</v>
      </c>
      <c r="C579" s="5" t="s">
        <v>4365</v>
      </c>
      <c r="D579" s="8">
        <v>2023</v>
      </c>
      <c r="E579" s="5" t="s">
        <v>4366</v>
      </c>
      <c r="F579" s="5" t="s">
        <v>4313</v>
      </c>
      <c r="G579" s="5" t="s">
        <v>4367</v>
      </c>
      <c r="H579" s="5" t="s">
        <v>4368</v>
      </c>
      <c r="I579" s="5">
        <v>136</v>
      </c>
      <c r="J579" s="6">
        <v>45469.38380787037</v>
      </c>
      <c r="K579" s="5" t="s">
        <v>609</v>
      </c>
      <c r="L579" s="5"/>
      <c r="M579" s="5"/>
      <c r="N579" s="5"/>
      <c r="O579" s="5"/>
      <c r="P579" s="5"/>
      <c r="Q579" s="5"/>
      <c r="R579" s="5"/>
      <c r="S579" s="5">
        <v>135</v>
      </c>
      <c r="T579" s="5">
        <v>135</v>
      </c>
      <c r="U579" s="5">
        <v>68</v>
      </c>
      <c r="V579" s="5">
        <v>2</v>
      </c>
      <c r="W579" s="5">
        <v>1</v>
      </c>
      <c r="X579" s="5" t="s">
        <v>4369</v>
      </c>
      <c r="Y579" s="5" t="s">
        <v>4367</v>
      </c>
      <c r="Z579" s="5" t="s">
        <v>4370</v>
      </c>
    </row>
    <row r="580" spans="1:26" x14ac:dyDescent="0.35">
      <c r="A580" s="8">
        <v>84</v>
      </c>
      <c r="B580" s="12" t="s">
        <v>4371</v>
      </c>
      <c r="C580" s="5" t="s">
        <v>4372</v>
      </c>
      <c r="D580" s="8">
        <v>2023</v>
      </c>
      <c r="E580" s="5" t="s">
        <v>4312</v>
      </c>
      <c r="F580" s="5" t="s">
        <v>4313</v>
      </c>
      <c r="G580" s="5" t="s">
        <v>4373</v>
      </c>
      <c r="H580" s="5" t="s">
        <v>4374</v>
      </c>
      <c r="I580" s="5">
        <v>167</v>
      </c>
      <c r="J580" s="6">
        <v>45469.38380787037</v>
      </c>
      <c r="K580" s="5" t="s">
        <v>609</v>
      </c>
      <c r="L580" s="5"/>
      <c r="M580" s="5"/>
      <c r="N580" s="5"/>
      <c r="O580" s="5"/>
      <c r="P580" s="5"/>
      <c r="Q580" s="5"/>
      <c r="R580" s="5"/>
      <c r="S580" s="5">
        <v>84</v>
      </c>
      <c r="T580" s="5">
        <v>84</v>
      </c>
      <c r="U580" s="5">
        <v>17</v>
      </c>
      <c r="V580" s="5">
        <v>5</v>
      </c>
      <c r="W580" s="5">
        <v>1</v>
      </c>
      <c r="X580" s="5" t="s">
        <v>4375</v>
      </c>
      <c r="Y580" s="5" t="s">
        <v>4373</v>
      </c>
      <c r="Z580" s="5" t="s">
        <v>4376</v>
      </c>
    </row>
    <row r="581" spans="1:26" x14ac:dyDescent="0.35">
      <c r="A581" s="8">
        <v>49</v>
      </c>
      <c r="B581" s="12" t="s">
        <v>4377</v>
      </c>
      <c r="C581" s="5" t="s">
        <v>4378</v>
      </c>
      <c r="D581" s="8">
        <v>2021</v>
      </c>
      <c r="E581" s="5" t="s">
        <v>4354</v>
      </c>
      <c r="F581" s="5" t="s">
        <v>4313</v>
      </c>
      <c r="G581" s="5" t="s">
        <v>4379</v>
      </c>
      <c r="H581" s="5" t="s">
        <v>4380</v>
      </c>
      <c r="I581" s="5">
        <v>175</v>
      </c>
      <c r="J581" s="6">
        <v>45469.38380787037</v>
      </c>
      <c r="K581" s="5" t="s">
        <v>609</v>
      </c>
      <c r="L581" s="5"/>
      <c r="M581" s="5"/>
      <c r="N581" s="5"/>
      <c r="O581" s="5"/>
      <c r="P581" s="5"/>
      <c r="Q581" s="5"/>
      <c r="R581" s="5"/>
      <c r="S581" s="5">
        <v>49</v>
      </c>
      <c r="T581" s="5">
        <v>16.329999999999998</v>
      </c>
      <c r="U581" s="5">
        <v>49</v>
      </c>
      <c r="V581" s="5">
        <v>1</v>
      </c>
      <c r="W581" s="5">
        <v>3</v>
      </c>
      <c r="X581" s="5" t="s">
        <v>4381</v>
      </c>
      <c r="Y581" s="5" t="s">
        <v>4379</v>
      </c>
      <c r="Z581" s="5" t="s">
        <v>4382</v>
      </c>
    </row>
    <row r="582" spans="1:26" x14ac:dyDescent="0.35">
      <c r="A582" s="8">
        <v>68</v>
      </c>
      <c r="B582" s="12" t="s">
        <v>4332</v>
      </c>
      <c r="C582" s="5" t="s">
        <v>4383</v>
      </c>
      <c r="D582" s="8">
        <v>2022</v>
      </c>
      <c r="E582" s="5" t="s">
        <v>4354</v>
      </c>
      <c r="F582" s="5" t="s">
        <v>4313</v>
      </c>
      <c r="G582" s="5" t="s">
        <v>4384</v>
      </c>
      <c r="H582" s="5" t="s">
        <v>4385</v>
      </c>
      <c r="I582" s="5">
        <v>195</v>
      </c>
      <c r="J582" s="6">
        <v>45469.38380787037</v>
      </c>
      <c r="K582" s="5" t="s">
        <v>609</v>
      </c>
      <c r="L582" s="5"/>
      <c r="M582" s="5"/>
      <c r="N582" s="5"/>
      <c r="O582" s="5"/>
      <c r="P582" s="5"/>
      <c r="Q582" s="5"/>
      <c r="R582" s="5"/>
      <c r="S582" s="5">
        <v>68</v>
      </c>
      <c r="T582" s="5">
        <v>34</v>
      </c>
      <c r="U582" s="5">
        <v>68</v>
      </c>
      <c r="V582" s="5">
        <v>1</v>
      </c>
      <c r="W582" s="5">
        <v>2</v>
      </c>
      <c r="X582" s="5" t="s">
        <v>4386</v>
      </c>
      <c r="Y582" s="5" t="s">
        <v>4384</v>
      </c>
      <c r="Z582" s="5" t="s">
        <v>4387</v>
      </c>
    </row>
    <row r="583" spans="1:26" x14ac:dyDescent="0.35">
      <c r="A583" s="8">
        <v>131</v>
      </c>
      <c r="B583" s="12" t="s">
        <v>4388</v>
      </c>
      <c r="C583" s="5" t="s">
        <v>4389</v>
      </c>
      <c r="D583" s="8">
        <v>2023</v>
      </c>
      <c r="E583" s="5" t="s">
        <v>4354</v>
      </c>
      <c r="F583" s="5" t="s">
        <v>4313</v>
      </c>
      <c r="G583" s="5" t="s">
        <v>4390</v>
      </c>
      <c r="H583" s="5" t="s">
        <v>4391</v>
      </c>
      <c r="I583" s="5">
        <v>213</v>
      </c>
      <c r="J583" s="6">
        <v>45469.38380787037</v>
      </c>
      <c r="K583" s="5" t="s">
        <v>609</v>
      </c>
      <c r="L583" s="5"/>
      <c r="M583" s="5"/>
      <c r="N583" s="5"/>
      <c r="O583" s="5"/>
      <c r="P583" s="5"/>
      <c r="Q583" s="5"/>
      <c r="R583" s="5"/>
      <c r="S583" s="5">
        <v>131</v>
      </c>
      <c r="T583" s="5">
        <v>131</v>
      </c>
      <c r="U583" s="5">
        <v>44</v>
      </c>
      <c r="V583" s="5">
        <v>3</v>
      </c>
      <c r="W583" s="5">
        <v>1</v>
      </c>
      <c r="X583" s="5" t="s">
        <v>4392</v>
      </c>
      <c r="Y583" s="5" t="s">
        <v>4390</v>
      </c>
      <c r="Z583" s="5" t="s">
        <v>4393</v>
      </c>
    </row>
    <row r="584" spans="1:26" x14ac:dyDescent="0.35">
      <c r="A584" s="8">
        <v>54</v>
      </c>
      <c r="B584" s="12" t="s">
        <v>4394</v>
      </c>
      <c r="C584" s="5" t="s">
        <v>4395</v>
      </c>
      <c r="D584" s="8">
        <v>2021</v>
      </c>
      <c r="E584" s="5" t="s">
        <v>4354</v>
      </c>
      <c r="F584" s="5" t="s">
        <v>4313</v>
      </c>
      <c r="G584" s="5" t="s">
        <v>4396</v>
      </c>
      <c r="H584" s="5" t="s">
        <v>4397</v>
      </c>
      <c r="I584" s="5">
        <v>263</v>
      </c>
      <c r="J584" s="6">
        <v>45469.38380787037</v>
      </c>
      <c r="K584" s="5" t="s">
        <v>609</v>
      </c>
      <c r="L584" s="5"/>
      <c r="M584" s="5"/>
      <c r="N584" s="5"/>
      <c r="O584" s="5"/>
      <c r="P584" s="5"/>
      <c r="Q584" s="5"/>
      <c r="R584" s="5"/>
      <c r="S584" s="5">
        <v>54</v>
      </c>
      <c r="T584" s="5">
        <v>18</v>
      </c>
      <c r="U584" s="5">
        <v>14</v>
      </c>
      <c r="V584" s="5">
        <v>4</v>
      </c>
      <c r="W584" s="5">
        <v>3</v>
      </c>
      <c r="X584" s="5" t="s">
        <v>4398</v>
      </c>
      <c r="Y584" s="5" t="s">
        <v>4396</v>
      </c>
      <c r="Z584" s="5" t="s">
        <v>4399</v>
      </c>
    </row>
    <row r="585" spans="1:26" x14ac:dyDescent="0.35">
      <c r="A585" s="8">
        <v>109</v>
      </c>
      <c r="B585" s="12" t="s">
        <v>4400</v>
      </c>
      <c r="C585" s="5" t="s">
        <v>4401</v>
      </c>
      <c r="D585" s="8">
        <v>2021</v>
      </c>
      <c r="E585" s="5" t="s">
        <v>4354</v>
      </c>
      <c r="F585" s="5" t="s">
        <v>4313</v>
      </c>
      <c r="G585" s="5" t="s">
        <v>4402</v>
      </c>
      <c r="H585" s="5" t="s">
        <v>4403</v>
      </c>
      <c r="I585" s="5">
        <v>303</v>
      </c>
      <c r="J585" s="6">
        <v>45469.38380787037</v>
      </c>
      <c r="K585" s="5" t="s">
        <v>609</v>
      </c>
      <c r="L585" s="5"/>
      <c r="M585" s="5"/>
      <c r="N585" s="5"/>
      <c r="O585" s="5"/>
      <c r="P585" s="5"/>
      <c r="Q585" s="5"/>
      <c r="R585" s="5"/>
      <c r="S585" s="5">
        <v>109</v>
      </c>
      <c r="T585" s="5">
        <v>36.33</v>
      </c>
      <c r="U585" s="5">
        <v>27</v>
      </c>
      <c r="V585" s="5">
        <v>4</v>
      </c>
      <c r="W585" s="5">
        <v>3</v>
      </c>
      <c r="X585" s="5" t="s">
        <v>4404</v>
      </c>
      <c r="Y585" s="5" t="s">
        <v>4402</v>
      </c>
      <c r="Z585" s="5" t="s">
        <v>4405</v>
      </c>
    </row>
    <row r="586" spans="1:26" x14ac:dyDescent="0.35">
      <c r="A586" s="8">
        <v>59</v>
      </c>
      <c r="B586" s="12" t="s">
        <v>4406</v>
      </c>
      <c r="C586" s="5" t="s">
        <v>4407</v>
      </c>
      <c r="D586" s="8">
        <v>2021</v>
      </c>
      <c r="E586" s="5" t="s">
        <v>4354</v>
      </c>
      <c r="F586" s="5" t="s">
        <v>4313</v>
      </c>
      <c r="G586" s="5" t="s">
        <v>4408</v>
      </c>
      <c r="H586" s="5" t="s">
        <v>4409</v>
      </c>
      <c r="I586" s="5">
        <v>305</v>
      </c>
      <c r="J586" s="6">
        <v>45469.38380787037</v>
      </c>
      <c r="K586" s="5" t="s">
        <v>609</v>
      </c>
      <c r="L586" s="5"/>
      <c r="M586" s="5"/>
      <c r="N586" s="5"/>
      <c r="O586" s="5"/>
      <c r="P586" s="5"/>
      <c r="Q586" s="5"/>
      <c r="R586" s="5"/>
      <c r="S586" s="5">
        <v>59</v>
      </c>
      <c r="T586" s="5">
        <v>19.670000000000002</v>
      </c>
      <c r="U586" s="5">
        <v>30</v>
      </c>
      <c r="V586" s="5">
        <v>2</v>
      </c>
      <c r="W586" s="5">
        <v>3</v>
      </c>
      <c r="X586" s="5" t="s">
        <v>4410</v>
      </c>
      <c r="Y586" s="5" t="s">
        <v>4408</v>
      </c>
      <c r="Z586" s="5" t="s">
        <v>4411</v>
      </c>
    </row>
    <row r="587" spans="1:26" x14ac:dyDescent="0.35">
      <c r="A587" s="8">
        <v>66</v>
      </c>
      <c r="B587" s="12" t="s">
        <v>4412</v>
      </c>
      <c r="C587" s="5" t="s">
        <v>4413</v>
      </c>
      <c r="D587" s="8">
        <v>2022</v>
      </c>
      <c r="E587" s="5" t="s">
        <v>4341</v>
      </c>
      <c r="F587" s="5" t="s">
        <v>4313</v>
      </c>
      <c r="G587" s="5" t="s">
        <v>4414</v>
      </c>
      <c r="H587" s="5" t="s">
        <v>4415</v>
      </c>
      <c r="I587" s="5">
        <v>317</v>
      </c>
      <c r="J587" s="6">
        <v>45469.38380787037</v>
      </c>
      <c r="K587" s="5" t="s">
        <v>609</v>
      </c>
      <c r="L587" s="5"/>
      <c r="M587" s="5"/>
      <c r="N587" s="5"/>
      <c r="O587" s="5"/>
      <c r="P587" s="5"/>
      <c r="Q587" s="5"/>
      <c r="R587" s="5"/>
      <c r="S587" s="5">
        <v>66</v>
      </c>
      <c r="T587" s="5">
        <v>33</v>
      </c>
      <c r="U587" s="5">
        <v>13</v>
      </c>
      <c r="V587" s="5">
        <v>5</v>
      </c>
      <c r="W587" s="5">
        <v>2</v>
      </c>
      <c r="X587" s="5" t="s">
        <v>4416</v>
      </c>
      <c r="Y587" s="5" t="s">
        <v>4414</v>
      </c>
      <c r="Z587" s="5" t="s">
        <v>4417</v>
      </c>
    </row>
    <row r="588" spans="1:26" x14ac:dyDescent="0.35">
      <c r="A588" s="8">
        <v>562</v>
      </c>
      <c r="B588" s="12" t="s">
        <v>4418</v>
      </c>
      <c r="C588" s="5" t="s">
        <v>4419</v>
      </c>
      <c r="D588" s="8">
        <v>2021</v>
      </c>
      <c r="E588" s="5" t="s">
        <v>4420</v>
      </c>
      <c r="F588" s="5" t="s">
        <v>4313</v>
      </c>
      <c r="G588" s="5" t="s">
        <v>4421</v>
      </c>
      <c r="H588" s="5" t="s">
        <v>4422</v>
      </c>
      <c r="I588" s="5">
        <v>373</v>
      </c>
      <c r="J588" s="6">
        <v>45469.38380787037</v>
      </c>
      <c r="K588" s="5" t="s">
        <v>609</v>
      </c>
      <c r="L588" s="5"/>
      <c r="M588" s="5"/>
      <c r="N588" s="5"/>
      <c r="O588" s="5"/>
      <c r="P588" s="5"/>
      <c r="Q588" s="5"/>
      <c r="R588" s="5"/>
      <c r="S588" s="5">
        <v>562</v>
      </c>
      <c r="T588" s="5">
        <v>187.33</v>
      </c>
      <c r="U588" s="5">
        <v>281</v>
      </c>
      <c r="V588" s="5">
        <v>2</v>
      </c>
      <c r="W588" s="5">
        <v>3</v>
      </c>
      <c r="X588" s="5" t="s">
        <v>4423</v>
      </c>
      <c r="Y588" s="5" t="s">
        <v>4421</v>
      </c>
      <c r="Z588" s="5" t="s">
        <v>4424</v>
      </c>
    </row>
    <row r="589" spans="1:26" x14ac:dyDescent="0.35">
      <c r="A589" s="8">
        <v>73</v>
      </c>
      <c r="B589" s="12" t="s">
        <v>4425</v>
      </c>
      <c r="C589" s="5" t="s">
        <v>4426</v>
      </c>
      <c r="D589" s="8">
        <v>2023</v>
      </c>
      <c r="E589" s="5" t="s">
        <v>82</v>
      </c>
      <c r="F589" s="5" t="s">
        <v>4313</v>
      </c>
      <c r="G589" s="5" t="s">
        <v>4427</v>
      </c>
      <c r="H589" s="5" t="s">
        <v>4428</v>
      </c>
      <c r="I589" s="5">
        <v>395</v>
      </c>
      <c r="J589" s="6">
        <v>45469.38380787037</v>
      </c>
      <c r="K589" s="5" t="s">
        <v>609</v>
      </c>
      <c r="L589" s="5"/>
      <c r="M589" s="5"/>
      <c r="N589" s="5"/>
      <c r="O589" s="5"/>
      <c r="P589" s="5"/>
      <c r="Q589" s="5"/>
      <c r="R589" s="5"/>
      <c r="S589" s="5">
        <v>73</v>
      </c>
      <c r="T589" s="5">
        <v>73</v>
      </c>
      <c r="U589" s="5">
        <v>15</v>
      </c>
      <c r="V589" s="5">
        <v>5</v>
      </c>
      <c r="W589" s="5">
        <v>1</v>
      </c>
      <c r="X589" s="5" t="s">
        <v>4429</v>
      </c>
      <c r="Y589" s="5" t="s">
        <v>4427</v>
      </c>
      <c r="Z589" s="5" t="s">
        <v>4430</v>
      </c>
    </row>
    <row r="590" spans="1:26" x14ac:dyDescent="0.35">
      <c r="A590" s="8">
        <v>37</v>
      </c>
      <c r="B590" s="12" t="s">
        <v>4431</v>
      </c>
      <c r="C590" s="5" t="s">
        <v>4432</v>
      </c>
      <c r="D590" s="8">
        <v>2023</v>
      </c>
      <c r="E590" s="5" t="s">
        <v>4433</v>
      </c>
      <c r="F590" s="5" t="s">
        <v>4313</v>
      </c>
      <c r="G590" s="5" t="s">
        <v>4434</v>
      </c>
      <c r="H590" s="5" t="s">
        <v>4435</v>
      </c>
      <c r="I590" s="5">
        <v>408</v>
      </c>
      <c r="J590" s="6">
        <v>45469.38380787037</v>
      </c>
      <c r="K590" s="5" t="s">
        <v>609</v>
      </c>
      <c r="L590" s="5"/>
      <c r="M590" s="5"/>
      <c r="N590" s="5"/>
      <c r="O590" s="5"/>
      <c r="P590" s="5"/>
      <c r="Q590" s="5"/>
      <c r="R590" s="5"/>
      <c r="S590" s="5">
        <v>37</v>
      </c>
      <c r="T590" s="5">
        <v>37</v>
      </c>
      <c r="U590" s="5">
        <v>7</v>
      </c>
      <c r="V590" s="5">
        <v>5</v>
      </c>
      <c r="W590" s="5">
        <v>1</v>
      </c>
      <c r="X590" s="5" t="s">
        <v>4436</v>
      </c>
      <c r="Y590" s="5" t="s">
        <v>4434</v>
      </c>
      <c r="Z590" s="5" t="s">
        <v>4437</v>
      </c>
    </row>
    <row r="591" spans="1:26" x14ac:dyDescent="0.35">
      <c r="A591" s="8">
        <v>70</v>
      </c>
      <c r="B591" s="12" t="s">
        <v>4438</v>
      </c>
      <c r="C591" s="5" t="s">
        <v>4439</v>
      </c>
      <c r="D591" s="8">
        <v>2023</v>
      </c>
      <c r="E591" s="5" t="s">
        <v>4312</v>
      </c>
      <c r="F591" s="5" t="s">
        <v>4313</v>
      </c>
      <c r="G591" s="5" t="s">
        <v>4440</v>
      </c>
      <c r="H591" s="5" t="s">
        <v>4441</v>
      </c>
      <c r="I591" s="5">
        <v>456</v>
      </c>
      <c r="J591" s="6">
        <v>45469.38380787037</v>
      </c>
      <c r="K591" s="5" t="s">
        <v>609</v>
      </c>
      <c r="L591" s="5"/>
      <c r="M591" s="5"/>
      <c r="N591" s="5"/>
      <c r="O591" s="5"/>
      <c r="P591" s="5"/>
      <c r="Q591" s="5"/>
      <c r="R591" s="5"/>
      <c r="S591" s="5">
        <v>70</v>
      </c>
      <c r="T591" s="5">
        <v>70</v>
      </c>
      <c r="U591" s="5">
        <v>35</v>
      </c>
      <c r="V591" s="5">
        <v>2</v>
      </c>
      <c r="W591" s="5">
        <v>1</v>
      </c>
      <c r="X591" s="5" t="s">
        <v>4442</v>
      </c>
      <c r="Y591" s="5" t="s">
        <v>4440</v>
      </c>
      <c r="Z591" s="5" t="s">
        <v>4443</v>
      </c>
    </row>
    <row r="592" spans="1:26" x14ac:dyDescent="0.35">
      <c r="A592" s="8">
        <v>105</v>
      </c>
      <c r="B592" s="12" t="s">
        <v>4444</v>
      </c>
      <c r="C592" s="5" t="s">
        <v>4445</v>
      </c>
      <c r="D592" s="8">
        <v>2021</v>
      </c>
      <c r="E592" s="5" t="s">
        <v>4446</v>
      </c>
      <c r="F592" s="5" t="s">
        <v>4313</v>
      </c>
      <c r="G592" s="5" t="s">
        <v>4447</v>
      </c>
      <c r="H592" s="5" t="s">
        <v>4448</v>
      </c>
      <c r="I592" s="5">
        <v>468</v>
      </c>
      <c r="J592" s="6">
        <v>45469.38380787037</v>
      </c>
      <c r="K592" s="5" t="s">
        <v>609</v>
      </c>
      <c r="L592" s="5"/>
      <c r="M592" s="5"/>
      <c r="N592" s="5"/>
      <c r="O592" s="5"/>
      <c r="P592" s="5"/>
      <c r="Q592" s="5"/>
      <c r="R592" s="5"/>
      <c r="S592" s="5">
        <v>105</v>
      </c>
      <c r="T592" s="5">
        <v>35</v>
      </c>
      <c r="U592" s="5">
        <v>26</v>
      </c>
      <c r="V592" s="5">
        <v>4</v>
      </c>
      <c r="W592" s="5">
        <v>3</v>
      </c>
      <c r="X592" s="5" t="s">
        <v>4449</v>
      </c>
      <c r="Y592" s="5" t="s">
        <v>4447</v>
      </c>
      <c r="Z592" s="5" t="s">
        <v>4450</v>
      </c>
    </row>
    <row r="593" spans="1:26" x14ac:dyDescent="0.35">
      <c r="A593" s="8">
        <v>138</v>
      </c>
      <c r="B593" s="12" t="s">
        <v>4451</v>
      </c>
      <c r="C593" s="5" t="s">
        <v>4452</v>
      </c>
      <c r="D593" s="8">
        <v>2023</v>
      </c>
      <c r="E593" s="5" t="s">
        <v>4354</v>
      </c>
      <c r="F593" s="5" t="s">
        <v>4313</v>
      </c>
      <c r="G593" s="5" t="s">
        <v>4453</v>
      </c>
      <c r="H593" s="5" t="s">
        <v>4454</v>
      </c>
      <c r="I593" s="5">
        <v>474</v>
      </c>
      <c r="J593" s="6">
        <v>45469.38380787037</v>
      </c>
      <c r="K593" s="5" t="s">
        <v>609</v>
      </c>
      <c r="L593" s="5"/>
      <c r="M593" s="5"/>
      <c r="N593" s="5"/>
      <c r="O593" s="5"/>
      <c r="P593" s="5"/>
      <c r="Q593" s="5"/>
      <c r="R593" s="5"/>
      <c r="S593" s="5">
        <v>138</v>
      </c>
      <c r="T593" s="5">
        <v>138</v>
      </c>
      <c r="U593" s="5">
        <v>35</v>
      </c>
      <c r="V593" s="5">
        <v>4</v>
      </c>
      <c r="W593" s="5">
        <v>1</v>
      </c>
      <c r="X593" s="5" t="s">
        <v>4455</v>
      </c>
      <c r="Y593" s="5" t="s">
        <v>4453</v>
      </c>
      <c r="Z593" s="5" t="s">
        <v>4456</v>
      </c>
    </row>
    <row r="594" spans="1:26" x14ac:dyDescent="0.35">
      <c r="A594" s="8">
        <v>90</v>
      </c>
      <c r="B594" s="12" t="s">
        <v>4457</v>
      </c>
      <c r="C594" s="5" t="s">
        <v>4458</v>
      </c>
      <c r="D594" s="8">
        <v>2023</v>
      </c>
      <c r="E594" s="5" t="s">
        <v>4459</v>
      </c>
      <c r="F594" s="5" t="s">
        <v>4313</v>
      </c>
      <c r="G594" s="5" t="s">
        <v>4460</v>
      </c>
      <c r="H594" s="5" t="s">
        <v>4461</v>
      </c>
      <c r="I594" s="5">
        <v>479</v>
      </c>
      <c r="J594" s="6">
        <v>45469.38380787037</v>
      </c>
      <c r="K594" s="5" t="s">
        <v>609</v>
      </c>
      <c r="L594" s="5"/>
      <c r="M594" s="5"/>
      <c r="N594" s="5"/>
      <c r="O594" s="5"/>
      <c r="P594" s="5"/>
      <c r="Q594" s="5"/>
      <c r="R594" s="5"/>
      <c r="S594" s="5">
        <v>90</v>
      </c>
      <c r="T594" s="5">
        <v>90</v>
      </c>
      <c r="U594" s="5">
        <v>30</v>
      </c>
      <c r="V594" s="5">
        <v>3</v>
      </c>
      <c r="W594" s="5">
        <v>1</v>
      </c>
      <c r="X594" s="5" t="s">
        <v>4462</v>
      </c>
      <c r="Y594" s="5" t="s">
        <v>4460</v>
      </c>
      <c r="Z594" s="5" t="s">
        <v>4463</v>
      </c>
    </row>
    <row r="595" spans="1:26" x14ac:dyDescent="0.35">
      <c r="A595" s="8">
        <v>66</v>
      </c>
      <c r="B595" s="12" t="s">
        <v>4464</v>
      </c>
      <c r="C595" s="5" t="s">
        <v>4465</v>
      </c>
      <c r="D595" s="8">
        <v>2021</v>
      </c>
      <c r="E595" s="5" t="s">
        <v>4366</v>
      </c>
      <c r="F595" s="5" t="s">
        <v>4313</v>
      </c>
      <c r="G595" s="5" t="s">
        <v>4466</v>
      </c>
      <c r="H595" s="5" t="s">
        <v>4467</v>
      </c>
      <c r="I595" s="5">
        <v>484</v>
      </c>
      <c r="J595" s="6">
        <v>45469.38380787037</v>
      </c>
      <c r="K595" s="5" t="s">
        <v>609</v>
      </c>
      <c r="L595" s="5"/>
      <c r="M595" s="5"/>
      <c r="N595" s="5"/>
      <c r="O595" s="5"/>
      <c r="P595" s="5"/>
      <c r="Q595" s="5"/>
      <c r="R595" s="5"/>
      <c r="S595" s="5">
        <v>66</v>
      </c>
      <c r="T595" s="5">
        <v>22</v>
      </c>
      <c r="U595" s="5">
        <v>22</v>
      </c>
      <c r="V595" s="5">
        <v>3</v>
      </c>
      <c r="W595" s="5">
        <v>3</v>
      </c>
      <c r="X595" s="5" t="s">
        <v>4468</v>
      </c>
      <c r="Y595" s="5" t="s">
        <v>4466</v>
      </c>
      <c r="Z595" s="5" t="s">
        <v>4469</v>
      </c>
    </row>
    <row r="596" spans="1:26" x14ac:dyDescent="0.35">
      <c r="A596" s="8">
        <v>72</v>
      </c>
      <c r="B596" s="12" t="s">
        <v>4470</v>
      </c>
      <c r="C596" s="5" t="s">
        <v>4471</v>
      </c>
      <c r="D596" s="8">
        <v>2021</v>
      </c>
      <c r="E596" s="5" t="s">
        <v>4472</v>
      </c>
      <c r="F596" s="5" t="s">
        <v>4313</v>
      </c>
      <c r="G596" s="5" t="s">
        <v>4473</v>
      </c>
      <c r="H596" s="5" t="s">
        <v>4474</v>
      </c>
      <c r="I596" s="5">
        <v>494</v>
      </c>
      <c r="J596" s="6">
        <v>45469.38380787037</v>
      </c>
      <c r="K596" s="5" t="s">
        <v>609</v>
      </c>
      <c r="L596" s="5"/>
      <c r="M596" s="5"/>
      <c r="N596" s="5"/>
      <c r="O596" s="5"/>
      <c r="P596" s="5"/>
      <c r="Q596" s="5"/>
      <c r="R596" s="5"/>
      <c r="S596" s="5">
        <v>72</v>
      </c>
      <c r="T596" s="5">
        <v>24</v>
      </c>
      <c r="U596" s="5">
        <v>24</v>
      </c>
      <c r="V596" s="5">
        <v>3</v>
      </c>
      <c r="W596" s="5">
        <v>3</v>
      </c>
      <c r="X596" s="5" t="s">
        <v>4475</v>
      </c>
      <c r="Y596" s="5" t="s">
        <v>4473</v>
      </c>
      <c r="Z596" s="5" t="s">
        <v>4476</v>
      </c>
    </row>
    <row r="597" spans="1:26" x14ac:dyDescent="0.35">
      <c r="A597" s="8">
        <v>61</v>
      </c>
      <c r="B597" s="12" t="s">
        <v>4477</v>
      </c>
      <c r="C597" s="5" t="s">
        <v>4478</v>
      </c>
      <c r="D597" s="8">
        <v>2022</v>
      </c>
      <c r="E597" s="5" t="s">
        <v>4354</v>
      </c>
      <c r="F597" s="5" t="s">
        <v>4313</v>
      </c>
      <c r="G597" s="5" t="s">
        <v>4479</v>
      </c>
      <c r="H597" s="5" t="s">
        <v>4480</v>
      </c>
      <c r="I597" s="5">
        <v>524</v>
      </c>
      <c r="J597" s="6">
        <v>45469.38380787037</v>
      </c>
      <c r="K597" s="5" t="s">
        <v>609</v>
      </c>
      <c r="L597" s="5"/>
      <c r="M597" s="5"/>
      <c r="N597" s="5"/>
      <c r="O597" s="5"/>
      <c r="P597" s="5"/>
      <c r="Q597" s="5"/>
      <c r="R597" s="5"/>
      <c r="S597" s="5">
        <v>61</v>
      </c>
      <c r="T597" s="5">
        <v>30.5</v>
      </c>
      <c r="U597" s="5">
        <v>12</v>
      </c>
      <c r="V597" s="5">
        <v>5</v>
      </c>
      <c r="W597" s="5">
        <v>2</v>
      </c>
      <c r="X597" s="5" t="s">
        <v>4481</v>
      </c>
      <c r="Y597" s="5" t="s">
        <v>4479</v>
      </c>
      <c r="Z597" s="5" t="s">
        <v>4482</v>
      </c>
    </row>
    <row r="598" spans="1:26" x14ac:dyDescent="0.35">
      <c r="A598" s="8">
        <v>103</v>
      </c>
      <c r="B598" s="12" t="s">
        <v>4483</v>
      </c>
      <c r="C598" s="5" t="s">
        <v>4484</v>
      </c>
      <c r="D598" s="8">
        <v>2022</v>
      </c>
      <c r="E598" s="5" t="s">
        <v>4354</v>
      </c>
      <c r="F598" s="5" t="s">
        <v>4313</v>
      </c>
      <c r="G598" s="5" t="s">
        <v>4485</v>
      </c>
      <c r="H598" s="5" t="s">
        <v>4486</v>
      </c>
      <c r="I598" s="5">
        <v>525</v>
      </c>
      <c r="J598" s="6">
        <v>45469.38380787037</v>
      </c>
      <c r="K598" s="5" t="s">
        <v>609</v>
      </c>
      <c r="L598" s="5"/>
      <c r="M598" s="5"/>
      <c r="N598" s="5"/>
      <c r="O598" s="5"/>
      <c r="P598" s="5"/>
      <c r="Q598" s="5"/>
      <c r="R598" s="5"/>
      <c r="S598" s="5">
        <v>103</v>
      </c>
      <c r="T598" s="5">
        <v>51.5</v>
      </c>
      <c r="U598" s="5">
        <v>52</v>
      </c>
      <c r="V598" s="5">
        <v>2</v>
      </c>
      <c r="W598" s="5">
        <v>2</v>
      </c>
      <c r="X598" s="5" t="s">
        <v>4487</v>
      </c>
      <c r="Y598" s="5" t="s">
        <v>4485</v>
      </c>
      <c r="Z598" s="5" t="s">
        <v>4488</v>
      </c>
    </row>
    <row r="599" spans="1:26" x14ac:dyDescent="0.35">
      <c r="A599" s="8">
        <v>50</v>
      </c>
      <c r="B599" s="12" t="s">
        <v>4489</v>
      </c>
      <c r="C599" s="5" t="s">
        <v>4490</v>
      </c>
      <c r="D599" s="8">
        <v>2022</v>
      </c>
      <c r="E599" s="5" t="s">
        <v>4491</v>
      </c>
      <c r="F599" s="5" t="s">
        <v>4313</v>
      </c>
      <c r="G599" s="5" t="s">
        <v>4492</v>
      </c>
      <c r="H599" s="5" t="s">
        <v>4493</v>
      </c>
      <c r="I599" s="5">
        <v>528</v>
      </c>
      <c r="J599" s="6">
        <v>45469.38380787037</v>
      </c>
      <c r="K599" s="5" t="s">
        <v>609</v>
      </c>
      <c r="L599" s="5"/>
      <c r="M599" s="5"/>
      <c r="N599" s="5"/>
      <c r="O599" s="5"/>
      <c r="P599" s="5"/>
      <c r="Q599" s="5"/>
      <c r="R599" s="5"/>
      <c r="S599" s="5">
        <v>50</v>
      </c>
      <c r="T599" s="5">
        <v>25</v>
      </c>
      <c r="U599" s="5">
        <v>17</v>
      </c>
      <c r="V599" s="5">
        <v>3</v>
      </c>
      <c r="W599" s="5">
        <v>2</v>
      </c>
      <c r="X599" s="5" t="s">
        <v>4494</v>
      </c>
      <c r="Y599" s="5" t="s">
        <v>4492</v>
      </c>
      <c r="Z599" s="5" t="s">
        <v>4495</v>
      </c>
    </row>
    <row r="600" spans="1:26" x14ac:dyDescent="0.35">
      <c r="A600" s="8">
        <v>72</v>
      </c>
      <c r="B600" s="12" t="s">
        <v>4496</v>
      </c>
      <c r="C600" s="5" t="s">
        <v>4497</v>
      </c>
      <c r="D600" s="8">
        <v>2023</v>
      </c>
      <c r="E600" s="5" t="s">
        <v>4498</v>
      </c>
      <c r="F600" s="5" t="s">
        <v>4313</v>
      </c>
      <c r="G600" s="5" t="s">
        <v>4499</v>
      </c>
      <c r="H600" s="5" t="s">
        <v>4500</v>
      </c>
      <c r="I600" s="5">
        <v>535</v>
      </c>
      <c r="J600" s="6">
        <v>45469.38380787037</v>
      </c>
      <c r="K600" s="5" t="s">
        <v>609</v>
      </c>
      <c r="L600" s="5"/>
      <c r="M600" s="5"/>
      <c r="N600" s="5"/>
      <c r="O600" s="5"/>
      <c r="P600" s="5"/>
      <c r="Q600" s="5"/>
      <c r="R600" s="5"/>
      <c r="S600" s="5">
        <v>72</v>
      </c>
      <c r="T600" s="5">
        <v>72</v>
      </c>
      <c r="U600" s="5">
        <v>36</v>
      </c>
      <c r="V600" s="5">
        <v>2</v>
      </c>
      <c r="W600" s="5">
        <v>1</v>
      </c>
      <c r="X600" s="5" t="s">
        <v>4501</v>
      </c>
      <c r="Y600" s="5" t="s">
        <v>4499</v>
      </c>
      <c r="Z600" s="5" t="s">
        <v>4502</v>
      </c>
    </row>
    <row r="601" spans="1:26" x14ac:dyDescent="0.35">
      <c r="A601" s="8">
        <v>47</v>
      </c>
      <c r="B601" s="12" t="s">
        <v>4503</v>
      </c>
      <c r="C601" s="5" t="s">
        <v>4504</v>
      </c>
      <c r="D601" s="8">
        <v>2021</v>
      </c>
      <c r="E601" s="5" t="s">
        <v>4505</v>
      </c>
      <c r="F601" s="5" t="s">
        <v>4313</v>
      </c>
      <c r="G601" s="5" t="s">
        <v>4506</v>
      </c>
      <c r="H601" s="5" t="s">
        <v>4507</v>
      </c>
      <c r="I601" s="5">
        <v>543</v>
      </c>
      <c r="J601" s="6">
        <v>45469.38380787037</v>
      </c>
      <c r="K601" s="5" t="s">
        <v>609</v>
      </c>
      <c r="L601" s="5"/>
      <c r="M601" s="5"/>
      <c r="N601" s="5"/>
      <c r="O601" s="5"/>
      <c r="P601" s="5"/>
      <c r="Q601" s="5"/>
      <c r="R601" s="5"/>
      <c r="S601" s="5">
        <v>47</v>
      </c>
      <c r="T601" s="5">
        <v>15.67</v>
      </c>
      <c r="U601" s="5">
        <v>8</v>
      </c>
      <c r="V601" s="5">
        <v>6</v>
      </c>
      <c r="W601" s="5">
        <v>3</v>
      </c>
      <c r="X601" s="5" t="s">
        <v>4508</v>
      </c>
      <c r="Y601" s="5" t="s">
        <v>4506</v>
      </c>
      <c r="Z601" s="5" t="s">
        <v>4509</v>
      </c>
    </row>
    <row r="602" spans="1:26" x14ac:dyDescent="0.35">
      <c r="A602" s="8">
        <v>82</v>
      </c>
      <c r="B602" s="12" t="s">
        <v>4510</v>
      </c>
      <c r="C602" s="5" t="s">
        <v>4511</v>
      </c>
      <c r="D602" s="8">
        <v>2021</v>
      </c>
      <c r="E602" s="5" t="s">
        <v>4512</v>
      </c>
      <c r="F602" s="5" t="s">
        <v>4313</v>
      </c>
      <c r="G602" s="5" t="s">
        <v>4513</v>
      </c>
      <c r="H602" s="5" t="s">
        <v>4514</v>
      </c>
      <c r="I602" s="5">
        <v>547</v>
      </c>
      <c r="J602" s="6">
        <v>45469.38380787037</v>
      </c>
      <c r="K602" s="5" t="s">
        <v>609</v>
      </c>
      <c r="L602" s="5"/>
      <c r="M602" s="5"/>
      <c r="N602" s="5"/>
      <c r="O602" s="5"/>
      <c r="P602" s="5"/>
      <c r="Q602" s="5"/>
      <c r="R602" s="5"/>
      <c r="S602" s="5">
        <v>82</v>
      </c>
      <c r="T602" s="5">
        <v>27.33</v>
      </c>
      <c r="U602" s="5">
        <v>82</v>
      </c>
      <c r="V602" s="5">
        <v>1</v>
      </c>
      <c r="W602" s="5">
        <v>3</v>
      </c>
      <c r="X602" s="5" t="s">
        <v>4515</v>
      </c>
      <c r="Y602" s="5" t="s">
        <v>4513</v>
      </c>
      <c r="Z602" s="5" t="s">
        <v>4516</v>
      </c>
    </row>
    <row r="603" spans="1:26" x14ac:dyDescent="0.35">
      <c r="A603" s="8">
        <v>60</v>
      </c>
      <c r="B603" s="12" t="s">
        <v>4517</v>
      </c>
      <c r="C603" s="5" t="s">
        <v>4518</v>
      </c>
      <c r="D603" s="8">
        <v>2022</v>
      </c>
      <c r="E603" s="5" t="s">
        <v>4519</v>
      </c>
      <c r="F603" s="5" t="s">
        <v>4313</v>
      </c>
      <c r="G603" s="5" t="s">
        <v>4520</v>
      </c>
      <c r="H603" s="5" t="s">
        <v>4521</v>
      </c>
      <c r="I603" s="5">
        <v>560</v>
      </c>
      <c r="J603" s="6">
        <v>45469.38380787037</v>
      </c>
      <c r="K603" s="5" t="s">
        <v>609</v>
      </c>
      <c r="L603" s="5"/>
      <c r="M603" s="5"/>
      <c r="N603" s="5"/>
      <c r="O603" s="5"/>
      <c r="P603" s="5"/>
      <c r="Q603" s="5"/>
      <c r="R603" s="5"/>
      <c r="S603" s="5">
        <v>60</v>
      </c>
      <c r="T603" s="5">
        <v>30</v>
      </c>
      <c r="U603" s="5">
        <v>15</v>
      </c>
      <c r="V603" s="5">
        <v>4</v>
      </c>
      <c r="W603" s="5">
        <v>2</v>
      </c>
      <c r="X603" s="5" t="s">
        <v>4522</v>
      </c>
      <c r="Y603" s="5" t="s">
        <v>4520</v>
      </c>
      <c r="Z603" s="5" t="s">
        <v>4523</v>
      </c>
    </row>
    <row r="604" spans="1:26" x14ac:dyDescent="0.35">
      <c r="A604" s="8">
        <v>63</v>
      </c>
      <c r="B604" s="12" t="s">
        <v>4524</v>
      </c>
      <c r="C604" s="5" t="s">
        <v>4525</v>
      </c>
      <c r="D604" s="8">
        <v>2021</v>
      </c>
      <c r="E604" s="5" t="s">
        <v>4526</v>
      </c>
      <c r="F604" s="5" t="s">
        <v>4313</v>
      </c>
      <c r="G604" s="5" t="s">
        <v>4527</v>
      </c>
      <c r="H604" s="5" t="s">
        <v>4528</v>
      </c>
      <c r="I604" s="5">
        <v>565</v>
      </c>
      <c r="J604" s="6">
        <v>45469.38380787037</v>
      </c>
      <c r="K604" s="5" t="s">
        <v>609</v>
      </c>
      <c r="L604" s="5"/>
      <c r="M604" s="5"/>
      <c r="N604" s="5"/>
      <c r="O604" s="5"/>
      <c r="P604" s="5"/>
      <c r="Q604" s="5"/>
      <c r="R604" s="5"/>
      <c r="S604" s="5">
        <v>63</v>
      </c>
      <c r="T604" s="5">
        <v>21</v>
      </c>
      <c r="U604" s="5">
        <v>13</v>
      </c>
      <c r="V604" s="5">
        <v>5</v>
      </c>
      <c r="W604" s="5">
        <v>3</v>
      </c>
      <c r="X604" s="5" t="s">
        <v>4529</v>
      </c>
      <c r="Y604" s="5" t="s">
        <v>4527</v>
      </c>
      <c r="Z604" s="5" t="s">
        <v>4530</v>
      </c>
    </row>
    <row r="605" spans="1:26" x14ac:dyDescent="0.35">
      <c r="A605" s="8">
        <v>105</v>
      </c>
      <c r="B605" s="12" t="s">
        <v>4531</v>
      </c>
      <c r="C605" s="5" t="s">
        <v>4532</v>
      </c>
      <c r="D605" s="8">
        <v>2022</v>
      </c>
      <c r="E605" s="5" t="s">
        <v>4533</v>
      </c>
      <c r="F605" s="5" t="s">
        <v>4313</v>
      </c>
      <c r="G605" s="5" t="s">
        <v>4534</v>
      </c>
      <c r="H605" s="5" t="s">
        <v>4535</v>
      </c>
      <c r="I605" s="5">
        <v>593</v>
      </c>
      <c r="J605" s="6">
        <v>45469.38380787037</v>
      </c>
      <c r="K605" s="5" t="s">
        <v>609</v>
      </c>
      <c r="L605" s="5"/>
      <c r="M605" s="5"/>
      <c r="N605" s="5"/>
      <c r="O605" s="5"/>
      <c r="P605" s="5"/>
      <c r="Q605" s="5"/>
      <c r="R605" s="5"/>
      <c r="S605" s="5">
        <v>105</v>
      </c>
      <c r="T605" s="5">
        <v>52.5</v>
      </c>
      <c r="U605" s="5">
        <v>18</v>
      </c>
      <c r="V605" s="5">
        <v>6</v>
      </c>
      <c r="W605" s="5">
        <v>2</v>
      </c>
      <c r="X605" s="5" t="s">
        <v>4536</v>
      </c>
      <c r="Y605" s="5" t="s">
        <v>4534</v>
      </c>
      <c r="Z605" s="5" t="s">
        <v>4537</v>
      </c>
    </row>
    <row r="606" spans="1:26" x14ac:dyDescent="0.35">
      <c r="A606" s="8">
        <v>74</v>
      </c>
      <c r="B606" s="12" t="s">
        <v>4538</v>
      </c>
      <c r="C606" s="5" t="s">
        <v>4539</v>
      </c>
      <c r="D606" s="8">
        <v>2022</v>
      </c>
      <c r="E606" s="5" t="s">
        <v>4540</v>
      </c>
      <c r="F606" s="5" t="s">
        <v>4313</v>
      </c>
      <c r="G606" s="5" t="s">
        <v>4541</v>
      </c>
      <c r="H606" s="5" t="s">
        <v>4542</v>
      </c>
      <c r="I606" s="5">
        <v>598</v>
      </c>
      <c r="J606" s="6">
        <v>45469.38380787037</v>
      </c>
      <c r="K606" s="5" t="s">
        <v>609</v>
      </c>
      <c r="L606" s="5"/>
      <c r="M606" s="5"/>
      <c r="N606" s="5"/>
      <c r="O606" s="5"/>
      <c r="P606" s="5"/>
      <c r="Q606" s="5"/>
      <c r="R606" s="5"/>
      <c r="S606" s="5">
        <v>74</v>
      </c>
      <c r="T606" s="5">
        <v>37</v>
      </c>
      <c r="U606" s="5">
        <v>15</v>
      </c>
      <c r="V606" s="5">
        <v>5</v>
      </c>
      <c r="W606" s="5">
        <v>2</v>
      </c>
      <c r="X606" s="5" t="s">
        <v>4543</v>
      </c>
      <c r="Y606" s="5" t="s">
        <v>4541</v>
      </c>
      <c r="Z606" s="5" t="s">
        <v>4544</v>
      </c>
    </row>
    <row r="607" spans="1:26" x14ac:dyDescent="0.35">
      <c r="A607" s="8">
        <v>62</v>
      </c>
      <c r="B607" s="12" t="s">
        <v>4545</v>
      </c>
      <c r="C607" s="5" t="s">
        <v>4546</v>
      </c>
      <c r="D607" s="8">
        <v>2022</v>
      </c>
      <c r="E607" s="5" t="s">
        <v>4505</v>
      </c>
      <c r="F607" s="5" t="s">
        <v>4313</v>
      </c>
      <c r="G607" s="5" t="s">
        <v>4547</v>
      </c>
      <c r="H607" s="5" t="s">
        <v>4548</v>
      </c>
      <c r="I607" s="5">
        <v>606</v>
      </c>
      <c r="J607" s="6">
        <v>45469.38380787037</v>
      </c>
      <c r="K607" s="5" t="s">
        <v>609</v>
      </c>
      <c r="L607" s="5"/>
      <c r="M607" s="5"/>
      <c r="N607" s="5"/>
      <c r="O607" s="5"/>
      <c r="P607" s="5"/>
      <c r="Q607" s="5"/>
      <c r="R607" s="5"/>
      <c r="S607" s="5">
        <v>62</v>
      </c>
      <c r="T607" s="5">
        <v>31</v>
      </c>
      <c r="U607" s="5">
        <v>10</v>
      </c>
      <c r="V607" s="5">
        <v>6</v>
      </c>
      <c r="W607" s="5">
        <v>2</v>
      </c>
      <c r="X607" s="5" t="s">
        <v>4549</v>
      </c>
      <c r="Y607" s="5" t="s">
        <v>4547</v>
      </c>
      <c r="Z607" s="5" t="s">
        <v>4550</v>
      </c>
    </row>
    <row r="608" spans="1:26" x14ac:dyDescent="0.35">
      <c r="A608" s="8">
        <v>129</v>
      </c>
      <c r="B608" s="12" t="s">
        <v>4551</v>
      </c>
      <c r="C608" s="5" t="s">
        <v>4552</v>
      </c>
      <c r="D608" s="8">
        <v>2023</v>
      </c>
      <c r="E608" s="5" t="s">
        <v>4553</v>
      </c>
      <c r="F608" s="5" t="s">
        <v>4313</v>
      </c>
      <c r="G608" s="5" t="s">
        <v>4554</v>
      </c>
      <c r="H608" s="5" t="s">
        <v>4555</v>
      </c>
      <c r="I608" s="5">
        <v>614</v>
      </c>
      <c r="J608" s="6">
        <v>45469.38380787037</v>
      </c>
      <c r="K608" s="5" t="s">
        <v>609</v>
      </c>
      <c r="L608" s="5"/>
      <c r="M608" s="5"/>
      <c r="N608" s="5"/>
      <c r="O608" s="5"/>
      <c r="P608" s="5"/>
      <c r="Q608" s="5"/>
      <c r="R608" s="5"/>
      <c r="S608" s="5">
        <v>129</v>
      </c>
      <c r="T608" s="5">
        <v>129</v>
      </c>
      <c r="U608" s="5">
        <v>22</v>
      </c>
      <c r="V608" s="5">
        <v>6</v>
      </c>
      <c r="W608" s="5">
        <v>1</v>
      </c>
      <c r="X608" s="5" t="s">
        <v>4556</v>
      </c>
      <c r="Y608" s="5" t="s">
        <v>4554</v>
      </c>
      <c r="Z608" s="5" t="s">
        <v>4557</v>
      </c>
    </row>
    <row r="609" spans="1:26" x14ac:dyDescent="0.35">
      <c r="A609" s="8">
        <v>98</v>
      </c>
      <c r="B609" s="12" t="s">
        <v>4558</v>
      </c>
      <c r="C609" s="5" t="s">
        <v>4559</v>
      </c>
      <c r="D609" s="8">
        <v>2021</v>
      </c>
      <c r="E609" s="5" t="s">
        <v>4560</v>
      </c>
      <c r="F609" s="5" t="s">
        <v>4313</v>
      </c>
      <c r="G609" s="5" t="s">
        <v>4561</v>
      </c>
      <c r="H609" s="5" t="s">
        <v>4562</v>
      </c>
      <c r="I609" s="5">
        <v>624</v>
      </c>
      <c r="J609" s="6">
        <v>45469.38380787037</v>
      </c>
      <c r="K609" s="5" t="s">
        <v>609</v>
      </c>
      <c r="L609" s="5"/>
      <c r="M609" s="5"/>
      <c r="N609" s="5"/>
      <c r="O609" s="5"/>
      <c r="P609" s="5"/>
      <c r="Q609" s="5"/>
      <c r="R609" s="5"/>
      <c r="S609" s="5">
        <v>98</v>
      </c>
      <c r="T609" s="5">
        <v>32.67</v>
      </c>
      <c r="U609" s="5">
        <v>98</v>
      </c>
      <c r="V609" s="5">
        <v>1</v>
      </c>
      <c r="W609" s="5">
        <v>3</v>
      </c>
      <c r="X609" s="5" t="s">
        <v>4563</v>
      </c>
      <c r="Y609" s="5" t="s">
        <v>4561</v>
      </c>
      <c r="Z609" s="5" t="s">
        <v>4564</v>
      </c>
    </row>
    <row r="610" spans="1:26" x14ac:dyDescent="0.35">
      <c r="A610" s="8">
        <v>102</v>
      </c>
      <c r="B610" s="12" t="s">
        <v>4565</v>
      </c>
      <c r="C610" s="5" t="s">
        <v>4566</v>
      </c>
      <c r="D610" s="8">
        <v>2021</v>
      </c>
      <c r="E610" s="5" t="s">
        <v>4341</v>
      </c>
      <c r="F610" s="5" t="s">
        <v>4313</v>
      </c>
      <c r="G610" s="5" t="s">
        <v>4567</v>
      </c>
      <c r="H610" s="5" t="s">
        <v>4568</v>
      </c>
      <c r="I610" s="5">
        <v>635</v>
      </c>
      <c r="J610" s="6">
        <v>45469.38380787037</v>
      </c>
      <c r="K610" s="5" t="s">
        <v>609</v>
      </c>
      <c r="L610" s="5"/>
      <c r="M610" s="5"/>
      <c r="N610" s="5"/>
      <c r="O610" s="5"/>
      <c r="P610" s="5"/>
      <c r="Q610" s="5"/>
      <c r="R610" s="5"/>
      <c r="S610" s="5">
        <v>102</v>
      </c>
      <c r="T610" s="5">
        <v>34</v>
      </c>
      <c r="U610" s="5">
        <v>51</v>
      </c>
      <c r="V610" s="5">
        <v>2</v>
      </c>
      <c r="W610" s="5">
        <v>3</v>
      </c>
      <c r="X610" s="5" t="s">
        <v>4569</v>
      </c>
      <c r="Y610" s="5" t="s">
        <v>4567</v>
      </c>
      <c r="Z610" s="5" t="s">
        <v>4570</v>
      </c>
    </row>
    <row r="611" spans="1:26" x14ac:dyDescent="0.35">
      <c r="A611" s="8">
        <v>21</v>
      </c>
      <c r="B611" s="12" t="s">
        <v>4571</v>
      </c>
      <c r="C611" s="5" t="s">
        <v>4572</v>
      </c>
      <c r="D611" s="8">
        <v>2022</v>
      </c>
      <c r="E611" s="5" t="s">
        <v>4505</v>
      </c>
      <c r="F611" s="5" t="s">
        <v>4313</v>
      </c>
      <c r="G611" s="5" t="s">
        <v>4573</v>
      </c>
      <c r="H611" s="5" t="s">
        <v>4574</v>
      </c>
      <c r="I611" s="5">
        <v>648</v>
      </c>
      <c r="J611" s="6">
        <v>45469.38380787037</v>
      </c>
      <c r="K611" s="5" t="s">
        <v>609</v>
      </c>
      <c r="L611" s="5"/>
      <c r="M611" s="5"/>
      <c r="N611" s="5"/>
      <c r="O611" s="5"/>
      <c r="P611" s="5"/>
      <c r="Q611" s="5"/>
      <c r="R611" s="5"/>
      <c r="S611" s="5">
        <v>21</v>
      </c>
      <c r="T611" s="5">
        <v>10.5</v>
      </c>
      <c r="U611" s="5">
        <v>4</v>
      </c>
      <c r="V611" s="5">
        <v>5</v>
      </c>
      <c r="W611" s="5">
        <v>2</v>
      </c>
      <c r="X611" s="5" t="s">
        <v>4575</v>
      </c>
      <c r="Y611" s="5" t="s">
        <v>4573</v>
      </c>
      <c r="Z611" s="5" t="s">
        <v>4576</v>
      </c>
    </row>
    <row r="612" spans="1:26" x14ac:dyDescent="0.35">
      <c r="A612" s="8">
        <v>55</v>
      </c>
      <c r="B612" s="12" t="s">
        <v>4577</v>
      </c>
      <c r="C612" s="5" t="s">
        <v>4578</v>
      </c>
      <c r="D612" s="8">
        <v>2021</v>
      </c>
      <c r="E612" s="5" t="s">
        <v>4579</v>
      </c>
      <c r="F612" s="5" t="s">
        <v>4313</v>
      </c>
      <c r="G612" s="5" t="s">
        <v>4580</v>
      </c>
      <c r="H612" s="5" t="s">
        <v>4581</v>
      </c>
      <c r="I612" s="5">
        <v>698</v>
      </c>
      <c r="J612" s="6">
        <v>45469.38380787037</v>
      </c>
      <c r="K612" s="5" t="s">
        <v>609</v>
      </c>
      <c r="L612" s="5"/>
      <c r="M612" s="5"/>
      <c r="N612" s="5"/>
      <c r="O612" s="5"/>
      <c r="P612" s="5"/>
      <c r="Q612" s="5"/>
      <c r="R612" s="5"/>
      <c r="S612" s="5">
        <v>55</v>
      </c>
      <c r="T612" s="5">
        <v>18.329999999999998</v>
      </c>
      <c r="U612" s="5">
        <v>14</v>
      </c>
      <c r="V612" s="5">
        <v>4</v>
      </c>
      <c r="W612" s="5">
        <v>3</v>
      </c>
      <c r="X612" s="5" t="s">
        <v>4582</v>
      </c>
      <c r="Y612" s="5" t="s">
        <v>4580</v>
      </c>
      <c r="Z612" s="5" t="s">
        <v>4583</v>
      </c>
    </row>
    <row r="613" spans="1:26" x14ac:dyDescent="0.35">
      <c r="A613" s="8">
        <v>42</v>
      </c>
      <c r="B613" s="12" t="s">
        <v>3015</v>
      </c>
      <c r="C613" s="5" t="s">
        <v>4584</v>
      </c>
      <c r="D613" s="8">
        <v>2021</v>
      </c>
      <c r="E613" s="5" t="s">
        <v>4320</v>
      </c>
      <c r="F613" s="5" t="s">
        <v>4313</v>
      </c>
      <c r="G613" s="5" t="s">
        <v>4585</v>
      </c>
      <c r="H613" s="5" t="s">
        <v>4586</v>
      </c>
      <c r="I613" s="5">
        <v>702</v>
      </c>
      <c r="J613" s="6">
        <v>45469.38380787037</v>
      </c>
      <c r="K613" s="5" t="s">
        <v>609</v>
      </c>
      <c r="L613" s="5"/>
      <c r="M613" s="5"/>
      <c r="N613" s="5"/>
      <c r="O613" s="5"/>
      <c r="P613" s="5"/>
      <c r="Q613" s="5"/>
      <c r="R613" s="5"/>
      <c r="S613" s="5">
        <v>42</v>
      </c>
      <c r="T613" s="5">
        <v>14</v>
      </c>
      <c r="U613" s="5">
        <v>21</v>
      </c>
      <c r="V613" s="5">
        <v>2</v>
      </c>
      <c r="W613" s="5">
        <v>3</v>
      </c>
      <c r="X613" s="5" t="s">
        <v>4587</v>
      </c>
      <c r="Y613" s="5" t="s">
        <v>4585</v>
      </c>
      <c r="Z613" s="5" t="s">
        <v>4588</v>
      </c>
    </row>
    <row r="614" spans="1:26" x14ac:dyDescent="0.35">
      <c r="A614" s="8">
        <v>155</v>
      </c>
      <c r="B614" s="12" t="s">
        <v>4589</v>
      </c>
      <c r="C614" s="5" t="s">
        <v>4590</v>
      </c>
      <c r="D614" s="8">
        <v>2021</v>
      </c>
      <c r="E614" s="5" t="s">
        <v>4354</v>
      </c>
      <c r="F614" s="5" t="s">
        <v>4313</v>
      </c>
      <c r="G614" s="5" t="s">
        <v>4591</v>
      </c>
      <c r="H614" s="5" t="s">
        <v>4592</v>
      </c>
      <c r="I614" s="5">
        <v>713</v>
      </c>
      <c r="J614" s="6">
        <v>45469.38380787037</v>
      </c>
      <c r="K614" s="5" t="s">
        <v>609</v>
      </c>
      <c r="L614" s="5"/>
      <c r="M614" s="5"/>
      <c r="N614" s="5"/>
      <c r="O614" s="5"/>
      <c r="P614" s="5"/>
      <c r="Q614" s="5"/>
      <c r="R614" s="5"/>
      <c r="S614" s="5">
        <v>155</v>
      </c>
      <c r="T614" s="5">
        <v>51.67</v>
      </c>
      <c r="U614" s="5">
        <v>78</v>
      </c>
      <c r="V614" s="5">
        <v>2</v>
      </c>
      <c r="W614" s="5">
        <v>3</v>
      </c>
      <c r="X614" s="5" t="s">
        <v>4593</v>
      </c>
      <c r="Y614" s="5" t="s">
        <v>4591</v>
      </c>
      <c r="Z614" s="5" t="s">
        <v>4594</v>
      </c>
    </row>
    <row r="615" spans="1:26" x14ac:dyDescent="0.35">
      <c r="A615" s="8">
        <v>36</v>
      </c>
      <c r="B615" s="12" t="s">
        <v>4595</v>
      </c>
      <c r="C615" s="5" t="s">
        <v>4596</v>
      </c>
      <c r="D615" s="8">
        <v>2021</v>
      </c>
      <c r="E615" s="5" t="s">
        <v>4341</v>
      </c>
      <c r="F615" s="5" t="s">
        <v>4313</v>
      </c>
      <c r="G615" s="5" t="s">
        <v>4597</v>
      </c>
      <c r="H615" s="5" t="s">
        <v>4598</v>
      </c>
      <c r="I615" s="5">
        <v>714</v>
      </c>
      <c r="J615" s="6">
        <v>45469.38380787037</v>
      </c>
      <c r="K615" s="5" t="s">
        <v>609</v>
      </c>
      <c r="L615" s="5"/>
      <c r="M615" s="5"/>
      <c r="N615" s="5"/>
      <c r="O615" s="5"/>
      <c r="P615" s="5"/>
      <c r="Q615" s="5"/>
      <c r="R615" s="5"/>
      <c r="S615" s="5">
        <v>36</v>
      </c>
      <c r="T615" s="5">
        <v>12</v>
      </c>
      <c r="U615" s="5">
        <v>9</v>
      </c>
      <c r="V615" s="5">
        <v>4</v>
      </c>
      <c r="W615" s="5">
        <v>3</v>
      </c>
      <c r="X615" s="5" t="s">
        <v>4599</v>
      </c>
      <c r="Y615" s="5" t="s">
        <v>4597</v>
      </c>
      <c r="Z615" s="5" t="s">
        <v>4600</v>
      </c>
    </row>
    <row r="616" spans="1:26" x14ac:dyDescent="0.35">
      <c r="A616" s="8">
        <v>55</v>
      </c>
      <c r="B616" s="12" t="s">
        <v>4601</v>
      </c>
      <c r="C616" s="5" t="s">
        <v>4602</v>
      </c>
      <c r="D616" s="8">
        <v>2021</v>
      </c>
      <c r="E616" s="5" t="s">
        <v>4603</v>
      </c>
      <c r="F616" s="5" t="s">
        <v>4313</v>
      </c>
      <c r="G616" s="5" t="s">
        <v>4604</v>
      </c>
      <c r="H616" s="5" t="s">
        <v>4605</v>
      </c>
      <c r="I616" s="5">
        <v>715</v>
      </c>
      <c r="J616" s="6">
        <v>45469.38380787037</v>
      </c>
      <c r="K616" s="5" t="s">
        <v>609</v>
      </c>
      <c r="L616" s="5"/>
      <c r="M616" s="5"/>
      <c r="N616" s="5"/>
      <c r="O616" s="5"/>
      <c r="P616" s="5"/>
      <c r="Q616" s="5"/>
      <c r="R616" s="5"/>
      <c r="S616" s="5">
        <v>55</v>
      </c>
      <c r="T616" s="5">
        <v>18.329999999999998</v>
      </c>
      <c r="U616" s="5">
        <v>28</v>
      </c>
      <c r="V616" s="5">
        <v>2</v>
      </c>
      <c r="W616" s="5">
        <v>3</v>
      </c>
      <c r="X616" s="5" t="s">
        <v>4606</v>
      </c>
      <c r="Y616" s="5" t="s">
        <v>4604</v>
      </c>
      <c r="Z616" s="5" t="s">
        <v>4607</v>
      </c>
    </row>
    <row r="617" spans="1:26" x14ac:dyDescent="0.35">
      <c r="A617" s="8">
        <v>60</v>
      </c>
      <c r="B617" s="12" t="s">
        <v>4608</v>
      </c>
      <c r="C617" s="5" t="s">
        <v>4609</v>
      </c>
      <c r="D617" s="8">
        <v>2022</v>
      </c>
      <c r="E617" s="5" t="s">
        <v>4610</v>
      </c>
      <c r="F617" s="5" t="s">
        <v>4313</v>
      </c>
      <c r="G617" s="5" t="s">
        <v>4611</v>
      </c>
      <c r="H617" s="5" t="s">
        <v>4612</v>
      </c>
      <c r="I617" s="5">
        <v>733</v>
      </c>
      <c r="J617" s="6">
        <v>45469.38380787037</v>
      </c>
      <c r="K617" s="5" t="s">
        <v>609</v>
      </c>
      <c r="L617" s="5"/>
      <c r="M617" s="5"/>
      <c r="N617" s="5"/>
      <c r="O617" s="5"/>
      <c r="P617" s="5"/>
      <c r="Q617" s="5"/>
      <c r="R617" s="5"/>
      <c r="S617" s="5">
        <v>60</v>
      </c>
      <c r="T617" s="5">
        <v>30</v>
      </c>
      <c r="U617" s="5">
        <v>20</v>
      </c>
      <c r="V617" s="5">
        <v>3</v>
      </c>
      <c r="W617" s="5">
        <v>2</v>
      </c>
      <c r="X617" s="5" t="s">
        <v>4613</v>
      </c>
      <c r="Y617" s="5" t="s">
        <v>4611</v>
      </c>
      <c r="Z617" s="5" t="s">
        <v>4614</v>
      </c>
    </row>
    <row r="618" spans="1:26" x14ac:dyDescent="0.35">
      <c r="A618" s="8">
        <v>5</v>
      </c>
      <c r="B618" s="12" t="s">
        <v>4615</v>
      </c>
      <c r="C618" s="5" t="s">
        <v>4616</v>
      </c>
      <c r="D618" s="8">
        <v>2021</v>
      </c>
      <c r="E618" s="5" t="s">
        <v>4617</v>
      </c>
      <c r="F618" s="5" t="s">
        <v>4313</v>
      </c>
      <c r="G618" s="5" t="s">
        <v>4618</v>
      </c>
      <c r="H618" s="5" t="s">
        <v>4619</v>
      </c>
      <c r="I618" s="5">
        <v>747</v>
      </c>
      <c r="J618" s="6">
        <v>45469.38380787037</v>
      </c>
      <c r="K618" s="5" t="s">
        <v>609</v>
      </c>
      <c r="L618" s="5"/>
      <c r="M618" s="5"/>
      <c r="N618" s="5"/>
      <c r="O618" s="5"/>
      <c r="P618" s="5"/>
      <c r="Q618" s="5"/>
      <c r="R618" s="5"/>
      <c r="S618" s="5">
        <v>5</v>
      </c>
      <c r="T618" s="5">
        <v>1.67</v>
      </c>
      <c r="U618" s="5">
        <v>5</v>
      </c>
      <c r="V618" s="5">
        <v>1</v>
      </c>
      <c r="W618" s="5">
        <v>3</v>
      </c>
      <c r="X618" s="5" t="s">
        <v>4620</v>
      </c>
      <c r="Y618" s="5" t="s">
        <v>4618</v>
      </c>
      <c r="Z618" s="5" t="s">
        <v>4621</v>
      </c>
    </row>
    <row r="619" spans="1:26" x14ac:dyDescent="0.35">
      <c r="A619" s="8">
        <v>55</v>
      </c>
      <c r="B619" s="12" t="s">
        <v>4622</v>
      </c>
      <c r="C619" s="5" t="s">
        <v>4623</v>
      </c>
      <c r="D619" s="8">
        <v>2021</v>
      </c>
      <c r="E619" s="5" t="s">
        <v>4472</v>
      </c>
      <c r="F619" s="5" t="s">
        <v>4313</v>
      </c>
      <c r="G619" s="5" t="s">
        <v>4624</v>
      </c>
      <c r="H619" s="5" t="s">
        <v>4625</v>
      </c>
      <c r="I619" s="5">
        <v>762</v>
      </c>
      <c r="J619" s="6">
        <v>45469.38380787037</v>
      </c>
      <c r="K619" s="5" t="s">
        <v>609</v>
      </c>
      <c r="L619" s="5"/>
      <c r="M619" s="5"/>
      <c r="N619" s="5"/>
      <c r="O619" s="5"/>
      <c r="P619" s="5"/>
      <c r="Q619" s="5"/>
      <c r="R619" s="5"/>
      <c r="S619" s="5">
        <v>55</v>
      </c>
      <c r="T619" s="5">
        <v>18.329999999999998</v>
      </c>
      <c r="U619" s="5">
        <v>14</v>
      </c>
      <c r="V619" s="5">
        <v>4</v>
      </c>
      <c r="W619" s="5">
        <v>3</v>
      </c>
      <c r="X619" s="5" t="s">
        <v>4626</v>
      </c>
      <c r="Y619" s="5" t="s">
        <v>4624</v>
      </c>
      <c r="Z619" s="5" t="s">
        <v>4627</v>
      </c>
    </row>
    <row r="620" spans="1:26" x14ac:dyDescent="0.35">
      <c r="A620" s="8">
        <v>35</v>
      </c>
      <c r="B620" s="12" t="s">
        <v>4628</v>
      </c>
      <c r="C620" s="5" t="s">
        <v>4629</v>
      </c>
      <c r="D620" s="8">
        <v>2022</v>
      </c>
      <c r="E620" s="5" t="s">
        <v>4579</v>
      </c>
      <c r="F620" s="5" t="s">
        <v>4313</v>
      </c>
      <c r="G620" s="5" t="s">
        <v>4630</v>
      </c>
      <c r="H620" s="5" t="s">
        <v>4631</v>
      </c>
      <c r="I620" s="5">
        <v>765</v>
      </c>
      <c r="J620" s="6">
        <v>45469.38380787037</v>
      </c>
      <c r="K620" s="5" t="s">
        <v>609</v>
      </c>
      <c r="L620" s="5"/>
      <c r="M620" s="5"/>
      <c r="N620" s="5"/>
      <c r="O620" s="5"/>
      <c r="P620" s="5"/>
      <c r="Q620" s="5"/>
      <c r="R620" s="5"/>
      <c r="S620" s="5">
        <v>35</v>
      </c>
      <c r="T620" s="5">
        <v>17.5</v>
      </c>
      <c r="U620" s="5">
        <v>7</v>
      </c>
      <c r="V620" s="5">
        <v>5</v>
      </c>
      <c r="W620" s="5">
        <v>2</v>
      </c>
      <c r="X620" s="5" t="s">
        <v>4632</v>
      </c>
      <c r="Y620" s="5" t="s">
        <v>4630</v>
      </c>
      <c r="Z620" s="5" t="s">
        <v>4633</v>
      </c>
    </row>
    <row r="621" spans="1:26" x14ac:dyDescent="0.35">
      <c r="A621" s="8">
        <v>35</v>
      </c>
      <c r="B621" s="12" t="s">
        <v>4634</v>
      </c>
      <c r="C621" s="5" t="s">
        <v>4635</v>
      </c>
      <c r="D621" s="8">
        <v>2022</v>
      </c>
      <c r="E621" s="5" t="s">
        <v>4636</v>
      </c>
      <c r="F621" s="5" t="s">
        <v>4313</v>
      </c>
      <c r="G621" s="5" t="s">
        <v>4637</v>
      </c>
      <c r="H621" s="5" t="s">
        <v>4638</v>
      </c>
      <c r="I621" s="5">
        <v>770</v>
      </c>
      <c r="J621" s="6">
        <v>45469.38380787037</v>
      </c>
      <c r="K621" s="5" t="s">
        <v>609</v>
      </c>
      <c r="L621" s="5"/>
      <c r="M621" s="5"/>
      <c r="N621" s="5"/>
      <c r="O621" s="5"/>
      <c r="P621" s="5"/>
      <c r="Q621" s="5"/>
      <c r="R621" s="5"/>
      <c r="S621" s="5">
        <v>35</v>
      </c>
      <c r="T621" s="5">
        <v>17.5</v>
      </c>
      <c r="U621" s="5">
        <v>7</v>
      </c>
      <c r="V621" s="5">
        <v>5</v>
      </c>
      <c r="W621" s="5">
        <v>2</v>
      </c>
      <c r="X621" s="5" t="s">
        <v>4639</v>
      </c>
      <c r="Y621" s="5" t="s">
        <v>4637</v>
      </c>
      <c r="Z621" s="5" t="s">
        <v>4640</v>
      </c>
    </row>
    <row r="622" spans="1:26" x14ac:dyDescent="0.35">
      <c r="A622" s="8">
        <v>74</v>
      </c>
      <c r="B622" s="12" t="s">
        <v>4641</v>
      </c>
      <c r="C622" s="5" t="s">
        <v>4642</v>
      </c>
      <c r="D622" s="8">
        <v>2021</v>
      </c>
      <c r="E622" s="5" t="s">
        <v>4354</v>
      </c>
      <c r="F622" s="5" t="s">
        <v>4313</v>
      </c>
      <c r="G622" s="5" t="s">
        <v>4643</v>
      </c>
      <c r="H622" s="5" t="s">
        <v>4644</v>
      </c>
      <c r="I622" s="5">
        <v>778</v>
      </c>
      <c r="J622" s="6">
        <v>45469.38380787037</v>
      </c>
      <c r="K622" s="5" t="s">
        <v>609</v>
      </c>
      <c r="L622" s="5"/>
      <c r="M622" s="5"/>
      <c r="N622" s="5"/>
      <c r="O622" s="5"/>
      <c r="P622" s="5"/>
      <c r="Q622" s="5"/>
      <c r="R622" s="5"/>
      <c r="S622" s="5">
        <v>74</v>
      </c>
      <c r="T622" s="5">
        <v>24.67</v>
      </c>
      <c r="U622" s="5">
        <v>25</v>
      </c>
      <c r="V622" s="5">
        <v>3</v>
      </c>
      <c r="W622" s="5">
        <v>3</v>
      </c>
      <c r="X622" s="5" t="s">
        <v>4645</v>
      </c>
      <c r="Y622" s="5" t="s">
        <v>4643</v>
      </c>
      <c r="Z622" s="5" t="s">
        <v>4646</v>
      </c>
    </row>
    <row r="623" spans="1:26" x14ac:dyDescent="0.35">
      <c r="A623" s="8">
        <v>52</v>
      </c>
      <c r="B623" s="12" t="s">
        <v>4647</v>
      </c>
      <c r="C623" s="5" t="s">
        <v>4648</v>
      </c>
      <c r="D623" s="8">
        <v>2022</v>
      </c>
      <c r="E623" s="5" t="s">
        <v>4341</v>
      </c>
      <c r="F623" s="5" t="s">
        <v>4313</v>
      </c>
      <c r="G623" s="5" t="s">
        <v>4649</v>
      </c>
      <c r="H623" s="5" t="s">
        <v>4650</v>
      </c>
      <c r="I623" s="5">
        <v>783</v>
      </c>
      <c r="J623" s="6">
        <v>45469.38380787037</v>
      </c>
      <c r="K623" s="5" t="s">
        <v>609</v>
      </c>
      <c r="L623" s="5"/>
      <c r="M623" s="5"/>
      <c r="N623" s="5"/>
      <c r="O623" s="5"/>
      <c r="P623" s="5"/>
      <c r="Q623" s="5"/>
      <c r="R623" s="5"/>
      <c r="S623" s="5">
        <v>52</v>
      </c>
      <c r="T623" s="5">
        <v>26</v>
      </c>
      <c r="U623" s="5">
        <v>17</v>
      </c>
      <c r="V623" s="5">
        <v>3</v>
      </c>
      <c r="W623" s="5">
        <v>2</v>
      </c>
      <c r="X623" s="5" t="s">
        <v>4651</v>
      </c>
      <c r="Y623" s="5" t="s">
        <v>4649</v>
      </c>
      <c r="Z623" s="5" t="s">
        <v>4652</v>
      </c>
    </row>
    <row r="624" spans="1:26" x14ac:dyDescent="0.35">
      <c r="A624" s="8">
        <v>65</v>
      </c>
      <c r="B624" s="12" t="s">
        <v>4653</v>
      </c>
      <c r="C624" s="5" t="s">
        <v>4654</v>
      </c>
      <c r="D624" s="8">
        <v>2022</v>
      </c>
      <c r="E624" s="5" t="s">
        <v>1239</v>
      </c>
      <c r="F624" s="5" t="s">
        <v>4313</v>
      </c>
      <c r="G624" s="5" t="s">
        <v>4655</v>
      </c>
      <c r="H624" s="5" t="s">
        <v>4656</v>
      </c>
      <c r="I624" s="5">
        <v>787</v>
      </c>
      <c r="J624" s="6">
        <v>45469.38380787037</v>
      </c>
      <c r="K624" s="5" t="s">
        <v>609</v>
      </c>
      <c r="L624" s="5"/>
      <c r="M624" s="5"/>
      <c r="N624" s="5"/>
      <c r="O624" s="5"/>
      <c r="P624" s="5"/>
      <c r="Q624" s="5"/>
      <c r="R624" s="5"/>
      <c r="S624" s="5">
        <v>65</v>
      </c>
      <c r="T624" s="5">
        <v>32.5</v>
      </c>
      <c r="U624" s="5">
        <v>13</v>
      </c>
      <c r="V624" s="5">
        <v>5</v>
      </c>
      <c r="W624" s="5">
        <v>2</v>
      </c>
      <c r="X624" s="5" t="s">
        <v>4657</v>
      </c>
      <c r="Y624" s="5" t="s">
        <v>4655</v>
      </c>
      <c r="Z624" s="5" t="s">
        <v>4658</v>
      </c>
    </row>
    <row r="625" spans="1:26" x14ac:dyDescent="0.35">
      <c r="A625" s="8">
        <v>98</v>
      </c>
      <c r="B625" s="12" t="s">
        <v>4659</v>
      </c>
      <c r="C625" s="5" t="s">
        <v>4660</v>
      </c>
      <c r="D625" s="8">
        <v>2021</v>
      </c>
      <c r="E625" s="5" t="s">
        <v>4661</v>
      </c>
      <c r="F625" s="5" t="s">
        <v>4313</v>
      </c>
      <c r="G625" s="5" t="s">
        <v>4662</v>
      </c>
      <c r="H625" s="5" t="s">
        <v>4663</v>
      </c>
      <c r="I625" s="5">
        <v>818</v>
      </c>
      <c r="J625" s="6">
        <v>45469.38380787037</v>
      </c>
      <c r="K625" s="5" t="s">
        <v>609</v>
      </c>
      <c r="L625" s="5"/>
      <c r="M625" s="5"/>
      <c r="N625" s="5"/>
      <c r="O625" s="5"/>
      <c r="P625" s="5"/>
      <c r="Q625" s="5"/>
      <c r="R625" s="5"/>
      <c r="S625" s="5">
        <v>98</v>
      </c>
      <c r="T625" s="5">
        <v>32.67</v>
      </c>
      <c r="U625" s="5">
        <v>49</v>
      </c>
      <c r="V625" s="5">
        <v>2</v>
      </c>
      <c r="W625" s="5">
        <v>3</v>
      </c>
      <c r="X625" s="5" t="s">
        <v>4664</v>
      </c>
      <c r="Y625" s="5" t="s">
        <v>4662</v>
      </c>
      <c r="Z625" s="5" t="s">
        <v>4665</v>
      </c>
    </row>
    <row r="626" spans="1:26" x14ac:dyDescent="0.35">
      <c r="A626" s="8">
        <v>204</v>
      </c>
      <c r="B626" s="12" t="s">
        <v>4666</v>
      </c>
      <c r="C626" s="5" t="s">
        <v>4667</v>
      </c>
      <c r="D626" s="8">
        <v>2023</v>
      </c>
      <c r="E626" s="5" t="s">
        <v>4472</v>
      </c>
      <c r="F626" s="5" t="s">
        <v>4313</v>
      </c>
      <c r="G626" s="5" t="s">
        <v>4668</v>
      </c>
      <c r="H626" s="5" t="s">
        <v>4669</v>
      </c>
      <c r="I626" s="5">
        <v>826</v>
      </c>
      <c r="J626" s="6">
        <v>45469.38380787037</v>
      </c>
      <c r="K626" s="5" t="s">
        <v>609</v>
      </c>
      <c r="L626" s="5"/>
      <c r="M626" s="5"/>
      <c r="N626" s="5"/>
      <c r="O626" s="5"/>
      <c r="P626" s="5"/>
      <c r="Q626" s="5"/>
      <c r="R626" s="5"/>
      <c r="S626" s="5">
        <v>204</v>
      </c>
      <c r="T626" s="5">
        <v>204</v>
      </c>
      <c r="U626" s="5">
        <v>102</v>
      </c>
      <c r="V626" s="5">
        <v>2</v>
      </c>
      <c r="W626" s="5">
        <v>1</v>
      </c>
      <c r="X626" s="5" t="s">
        <v>4670</v>
      </c>
      <c r="Y626" s="5" t="s">
        <v>4668</v>
      </c>
      <c r="Z626" s="5" t="s">
        <v>4671</v>
      </c>
    </row>
    <row r="627" spans="1:26" x14ac:dyDescent="0.35">
      <c r="A627" s="8">
        <v>107</v>
      </c>
      <c r="B627" s="12" t="s">
        <v>4672</v>
      </c>
      <c r="C627" s="5" t="s">
        <v>4673</v>
      </c>
      <c r="D627" s="8">
        <v>2021</v>
      </c>
      <c r="E627" s="5" t="s">
        <v>4354</v>
      </c>
      <c r="F627" s="5" t="s">
        <v>4313</v>
      </c>
      <c r="G627" s="5" t="s">
        <v>4674</v>
      </c>
      <c r="H627" s="5" t="s">
        <v>4675</v>
      </c>
      <c r="I627" s="5">
        <v>829</v>
      </c>
      <c r="J627" s="6">
        <v>45469.38380787037</v>
      </c>
      <c r="K627" s="5" t="s">
        <v>609</v>
      </c>
      <c r="L627" s="5"/>
      <c r="M627" s="5"/>
      <c r="N627" s="5"/>
      <c r="O627" s="5"/>
      <c r="P627" s="5"/>
      <c r="Q627" s="5"/>
      <c r="R627" s="5"/>
      <c r="S627" s="5">
        <v>107</v>
      </c>
      <c r="T627" s="5">
        <v>35.67</v>
      </c>
      <c r="U627" s="5">
        <v>107</v>
      </c>
      <c r="V627" s="5">
        <v>1</v>
      </c>
      <c r="W627" s="5">
        <v>3</v>
      </c>
      <c r="X627" s="5" t="s">
        <v>4676</v>
      </c>
      <c r="Y627" s="5" t="s">
        <v>4674</v>
      </c>
      <c r="Z627" s="5" t="s">
        <v>4677</v>
      </c>
    </row>
    <row r="628" spans="1:26" x14ac:dyDescent="0.35">
      <c r="A628" s="8">
        <v>52</v>
      </c>
      <c r="B628" s="12" t="s">
        <v>4678</v>
      </c>
      <c r="C628" s="5" t="s">
        <v>4679</v>
      </c>
      <c r="D628" s="8">
        <v>2023</v>
      </c>
      <c r="E628" s="5" t="s">
        <v>4472</v>
      </c>
      <c r="F628" s="5" t="s">
        <v>4313</v>
      </c>
      <c r="G628" s="5" t="s">
        <v>4680</v>
      </c>
      <c r="H628" s="5" t="s">
        <v>4681</v>
      </c>
      <c r="I628" s="5">
        <v>849</v>
      </c>
      <c r="J628" s="6">
        <v>45469.38380787037</v>
      </c>
      <c r="K628" s="5" t="s">
        <v>609</v>
      </c>
      <c r="L628" s="5"/>
      <c r="M628" s="5"/>
      <c r="N628" s="5"/>
      <c r="O628" s="5"/>
      <c r="P628" s="5"/>
      <c r="Q628" s="5"/>
      <c r="R628" s="5"/>
      <c r="S628" s="5">
        <v>52</v>
      </c>
      <c r="T628" s="5">
        <v>52</v>
      </c>
      <c r="U628" s="5">
        <v>10</v>
      </c>
      <c r="V628" s="5">
        <v>5</v>
      </c>
      <c r="W628" s="5">
        <v>1</v>
      </c>
      <c r="X628" s="5" t="s">
        <v>4682</v>
      </c>
      <c r="Y628" s="5" t="s">
        <v>4680</v>
      </c>
      <c r="Z628" s="5" t="s">
        <v>4683</v>
      </c>
    </row>
    <row r="629" spans="1:26" x14ac:dyDescent="0.35">
      <c r="A629" s="8">
        <v>44</v>
      </c>
      <c r="B629" s="12" t="s">
        <v>4684</v>
      </c>
      <c r="C629" s="5" t="s">
        <v>4685</v>
      </c>
      <c r="D629" s="8">
        <v>2021</v>
      </c>
      <c r="E629" s="5" t="s">
        <v>4354</v>
      </c>
      <c r="F629" s="5" t="s">
        <v>4313</v>
      </c>
      <c r="G629" s="5" t="s">
        <v>4686</v>
      </c>
      <c r="H629" s="5" t="s">
        <v>4687</v>
      </c>
      <c r="I629" s="5">
        <v>864</v>
      </c>
      <c r="J629" s="6">
        <v>45469.38380787037</v>
      </c>
      <c r="K629" s="5" t="s">
        <v>609</v>
      </c>
      <c r="L629" s="5"/>
      <c r="M629" s="5"/>
      <c r="N629" s="5"/>
      <c r="O629" s="5"/>
      <c r="P629" s="5"/>
      <c r="Q629" s="5"/>
      <c r="R629" s="5"/>
      <c r="S629" s="5">
        <v>44</v>
      </c>
      <c r="T629" s="5">
        <v>14.67</v>
      </c>
      <c r="U629" s="5">
        <v>9</v>
      </c>
      <c r="V629" s="5">
        <v>5</v>
      </c>
      <c r="W629" s="5">
        <v>3</v>
      </c>
      <c r="X629" s="5" t="s">
        <v>4688</v>
      </c>
      <c r="Y629" s="5" t="s">
        <v>4686</v>
      </c>
      <c r="Z629" s="5" t="s">
        <v>4689</v>
      </c>
    </row>
    <row r="630" spans="1:26" x14ac:dyDescent="0.35">
      <c r="A630" s="8">
        <v>46</v>
      </c>
      <c r="B630" s="12" t="s">
        <v>4690</v>
      </c>
      <c r="C630" s="5" t="s">
        <v>4691</v>
      </c>
      <c r="D630" s="8">
        <v>2022</v>
      </c>
      <c r="E630" s="5" t="s">
        <v>4354</v>
      </c>
      <c r="F630" s="5" t="s">
        <v>4313</v>
      </c>
      <c r="G630" s="5" t="s">
        <v>4692</v>
      </c>
      <c r="H630" s="5" t="s">
        <v>4693</v>
      </c>
      <c r="I630" s="5">
        <v>886</v>
      </c>
      <c r="J630" s="6">
        <v>45469.38380787037</v>
      </c>
      <c r="K630" s="5" t="s">
        <v>609</v>
      </c>
      <c r="L630" s="5"/>
      <c r="M630" s="5"/>
      <c r="N630" s="5"/>
      <c r="O630" s="5"/>
      <c r="P630" s="5"/>
      <c r="Q630" s="5"/>
      <c r="R630" s="5"/>
      <c r="S630" s="5">
        <v>46</v>
      </c>
      <c r="T630" s="5">
        <v>23</v>
      </c>
      <c r="U630" s="5">
        <v>15</v>
      </c>
      <c r="V630" s="5">
        <v>3</v>
      </c>
      <c r="W630" s="5">
        <v>2</v>
      </c>
      <c r="X630" s="5" t="s">
        <v>4694</v>
      </c>
      <c r="Y630" s="5" t="s">
        <v>4692</v>
      </c>
      <c r="Z630" s="5" t="s">
        <v>4695</v>
      </c>
    </row>
    <row r="631" spans="1:26" x14ac:dyDescent="0.35">
      <c r="A631" s="8">
        <v>32</v>
      </c>
      <c r="B631" s="12" t="s">
        <v>4696</v>
      </c>
      <c r="C631" s="5" t="s">
        <v>4697</v>
      </c>
      <c r="D631" s="8">
        <v>2021</v>
      </c>
      <c r="E631" s="5" t="s">
        <v>4698</v>
      </c>
      <c r="F631" s="5" t="s">
        <v>4313</v>
      </c>
      <c r="G631" s="5" t="s">
        <v>4699</v>
      </c>
      <c r="H631" s="5" t="s">
        <v>4700</v>
      </c>
      <c r="I631" s="5">
        <v>894</v>
      </c>
      <c r="J631" s="6">
        <v>45469.38380787037</v>
      </c>
      <c r="K631" s="5" t="s">
        <v>609</v>
      </c>
      <c r="L631" s="5"/>
      <c r="M631" s="5"/>
      <c r="N631" s="5"/>
      <c r="O631" s="5"/>
      <c r="P631" s="5"/>
      <c r="Q631" s="5"/>
      <c r="R631" s="5"/>
      <c r="S631" s="5">
        <v>32</v>
      </c>
      <c r="T631" s="5">
        <v>10.67</v>
      </c>
      <c r="U631" s="5">
        <v>32</v>
      </c>
      <c r="V631" s="5">
        <v>1</v>
      </c>
      <c r="W631" s="5">
        <v>3</v>
      </c>
      <c r="X631" s="5" t="s">
        <v>4701</v>
      </c>
      <c r="Y631" s="5" t="s">
        <v>4699</v>
      </c>
      <c r="Z631" s="5" t="s">
        <v>4702</v>
      </c>
    </row>
    <row r="632" spans="1:26" x14ac:dyDescent="0.35">
      <c r="A632" s="8">
        <v>169</v>
      </c>
      <c r="B632" s="12" t="s">
        <v>4703</v>
      </c>
      <c r="C632" s="5" t="s">
        <v>4704</v>
      </c>
      <c r="D632" s="8">
        <v>2021</v>
      </c>
      <c r="E632" s="5" t="s">
        <v>4312</v>
      </c>
      <c r="F632" s="5" t="s">
        <v>4313</v>
      </c>
      <c r="G632" s="5" t="s">
        <v>4705</v>
      </c>
      <c r="H632" s="5" t="s">
        <v>4706</v>
      </c>
      <c r="I632" s="5">
        <v>923</v>
      </c>
      <c r="J632" s="6">
        <v>45469.38380787037</v>
      </c>
      <c r="K632" s="5" t="s">
        <v>609</v>
      </c>
      <c r="L632" s="5"/>
      <c r="M632" s="5"/>
      <c r="N632" s="5"/>
      <c r="O632" s="5"/>
      <c r="P632" s="5"/>
      <c r="Q632" s="5"/>
      <c r="R632" s="5"/>
      <c r="S632" s="5">
        <v>169</v>
      </c>
      <c r="T632" s="5">
        <v>56.33</v>
      </c>
      <c r="U632" s="5">
        <v>34</v>
      </c>
      <c r="V632" s="5">
        <v>5</v>
      </c>
      <c r="W632" s="5">
        <v>3</v>
      </c>
      <c r="X632" s="5" t="s">
        <v>4707</v>
      </c>
      <c r="Y632" s="5" t="s">
        <v>4705</v>
      </c>
      <c r="Z632" s="5" t="s">
        <v>4708</v>
      </c>
    </row>
    <row r="633" spans="1:26" x14ac:dyDescent="0.35">
      <c r="A633" s="8">
        <v>48</v>
      </c>
      <c r="B633" s="12" t="s">
        <v>4709</v>
      </c>
      <c r="C633" s="5" t="s">
        <v>4710</v>
      </c>
      <c r="D633" s="8">
        <v>2022</v>
      </c>
      <c r="E633" s="5" t="s">
        <v>4472</v>
      </c>
      <c r="F633" s="5" t="s">
        <v>4313</v>
      </c>
      <c r="G633" s="5" t="s">
        <v>4711</v>
      </c>
      <c r="H633" s="5" t="s">
        <v>4712</v>
      </c>
      <c r="I633" s="5">
        <v>937</v>
      </c>
      <c r="J633" s="6">
        <v>45469.38380787037</v>
      </c>
      <c r="K633" s="5" t="s">
        <v>609</v>
      </c>
      <c r="L633" s="5"/>
      <c r="M633" s="5"/>
      <c r="N633" s="5"/>
      <c r="O633" s="5"/>
      <c r="P633" s="5"/>
      <c r="Q633" s="5"/>
      <c r="R633" s="5"/>
      <c r="S633" s="5">
        <v>48</v>
      </c>
      <c r="T633" s="5">
        <v>24</v>
      </c>
      <c r="U633" s="5">
        <v>8</v>
      </c>
      <c r="V633" s="5">
        <v>6</v>
      </c>
      <c r="W633" s="5">
        <v>2</v>
      </c>
      <c r="X633" s="5" t="s">
        <v>4713</v>
      </c>
      <c r="Y633" s="5" t="s">
        <v>4711</v>
      </c>
      <c r="Z633" s="5" t="s">
        <v>4714</v>
      </c>
    </row>
    <row r="634" spans="1:26" x14ac:dyDescent="0.35">
      <c r="A634" s="8">
        <v>82</v>
      </c>
      <c r="B634" s="12" t="s">
        <v>4715</v>
      </c>
      <c r="C634" s="5" t="s">
        <v>4716</v>
      </c>
      <c r="D634" s="8">
        <v>2021</v>
      </c>
      <c r="E634" s="5" t="s">
        <v>4354</v>
      </c>
      <c r="F634" s="5" t="s">
        <v>4313</v>
      </c>
      <c r="G634" s="5" t="s">
        <v>4717</v>
      </c>
      <c r="H634" s="5" t="s">
        <v>4718</v>
      </c>
      <c r="I634" s="5">
        <v>940</v>
      </c>
      <c r="J634" s="6">
        <v>45469.38380787037</v>
      </c>
      <c r="K634" s="5" t="s">
        <v>609</v>
      </c>
      <c r="L634" s="5"/>
      <c r="M634" s="5"/>
      <c r="N634" s="5"/>
      <c r="O634" s="5"/>
      <c r="P634" s="5"/>
      <c r="Q634" s="5"/>
      <c r="R634" s="5"/>
      <c r="S634" s="5">
        <v>82</v>
      </c>
      <c r="T634" s="5">
        <v>27.33</v>
      </c>
      <c r="U634" s="5">
        <v>82</v>
      </c>
      <c r="V634" s="5">
        <v>1</v>
      </c>
      <c r="W634" s="5">
        <v>3</v>
      </c>
      <c r="X634" s="5" t="s">
        <v>4719</v>
      </c>
      <c r="Y634" s="5" t="s">
        <v>4717</v>
      </c>
      <c r="Z634" s="5" t="s">
        <v>4720</v>
      </c>
    </row>
    <row r="635" spans="1:26" x14ac:dyDescent="0.35">
      <c r="A635" s="8">
        <v>41</v>
      </c>
      <c r="B635" s="12" t="s">
        <v>4721</v>
      </c>
      <c r="C635" s="5" t="s">
        <v>4722</v>
      </c>
      <c r="D635" s="8">
        <v>2023</v>
      </c>
      <c r="E635" s="5" t="s">
        <v>4723</v>
      </c>
      <c r="F635" s="5" t="s">
        <v>4724</v>
      </c>
      <c r="G635" s="5" t="s">
        <v>4725</v>
      </c>
      <c r="H635" s="5" t="s">
        <v>4726</v>
      </c>
      <c r="I635" s="5">
        <v>337</v>
      </c>
      <c r="J635" s="6">
        <v>45469.38380787037</v>
      </c>
      <c r="K635" s="5"/>
      <c r="L635" s="5"/>
      <c r="M635" s="5"/>
      <c r="N635" s="5"/>
      <c r="O635" s="5"/>
      <c r="P635" s="5"/>
      <c r="Q635" s="5"/>
      <c r="R635" s="5"/>
      <c r="S635" s="5">
        <v>41</v>
      </c>
      <c r="T635" s="5">
        <v>41</v>
      </c>
      <c r="U635" s="5">
        <v>8</v>
      </c>
      <c r="V635" s="5">
        <v>5</v>
      </c>
      <c r="W635" s="5">
        <v>1</v>
      </c>
      <c r="X635" s="5" t="s">
        <v>4727</v>
      </c>
      <c r="Y635" s="5" t="s">
        <v>4728</v>
      </c>
      <c r="Z635" s="5" t="s">
        <v>4729</v>
      </c>
    </row>
    <row r="636" spans="1:26" x14ac:dyDescent="0.35">
      <c r="A636" s="8">
        <v>9</v>
      </c>
      <c r="B636" s="12" t="s">
        <v>4730</v>
      </c>
      <c r="C636" s="5" t="s">
        <v>4731</v>
      </c>
      <c r="D636" s="8">
        <v>2023</v>
      </c>
      <c r="E636" s="5" t="s">
        <v>4732</v>
      </c>
      <c r="F636" s="5" t="s">
        <v>4724</v>
      </c>
      <c r="G636" s="5" t="s">
        <v>4733</v>
      </c>
      <c r="H636" s="5" t="s">
        <v>4734</v>
      </c>
      <c r="I636" s="5">
        <v>926</v>
      </c>
      <c r="J636" s="6">
        <v>45469.38380787037</v>
      </c>
      <c r="K636" s="5"/>
      <c r="L636" s="5"/>
      <c r="M636" s="5"/>
      <c r="N636" s="5"/>
      <c r="O636" s="5"/>
      <c r="P636" s="5"/>
      <c r="Q636" s="5"/>
      <c r="R636" s="5"/>
      <c r="S636" s="5">
        <v>9</v>
      </c>
      <c r="T636" s="5">
        <v>9</v>
      </c>
      <c r="U636" s="5">
        <v>3</v>
      </c>
      <c r="V636" s="5">
        <v>3</v>
      </c>
      <c r="W636" s="5">
        <v>1</v>
      </c>
      <c r="X636" s="5" t="s">
        <v>4735</v>
      </c>
      <c r="Y636" s="5" t="s">
        <v>4736</v>
      </c>
      <c r="Z636" s="5" t="s">
        <v>4737</v>
      </c>
    </row>
    <row r="637" spans="1:26" x14ac:dyDescent="0.35">
      <c r="A637" s="8">
        <v>146</v>
      </c>
      <c r="B637" s="12" t="s">
        <v>4738</v>
      </c>
      <c r="C637" s="5" t="s">
        <v>4739</v>
      </c>
      <c r="D637" s="8">
        <v>2024</v>
      </c>
      <c r="E637" s="5" t="s">
        <v>4740</v>
      </c>
      <c r="F637" s="5" t="s">
        <v>4741</v>
      </c>
      <c r="G637" s="5" t="s">
        <v>4742</v>
      </c>
      <c r="H637" s="5" t="s">
        <v>4743</v>
      </c>
      <c r="I637" s="5">
        <v>1</v>
      </c>
      <c r="J637" s="6">
        <v>45469.38380787037</v>
      </c>
      <c r="K637" s="5"/>
      <c r="L637" s="5"/>
      <c r="M637" s="5"/>
      <c r="N637" s="5"/>
      <c r="O637" s="5"/>
      <c r="P637" s="5"/>
      <c r="Q637" s="5"/>
      <c r="R637" s="5"/>
      <c r="S637" s="5">
        <v>146</v>
      </c>
      <c r="T637" s="5">
        <v>146</v>
      </c>
      <c r="U637" s="5">
        <v>146</v>
      </c>
      <c r="V637" s="5">
        <v>1</v>
      </c>
      <c r="W637" s="5">
        <v>1</v>
      </c>
      <c r="X637" s="5" t="s">
        <v>4744</v>
      </c>
      <c r="Y637" s="5" t="s">
        <v>4745</v>
      </c>
      <c r="Z637" s="5" t="s">
        <v>4746</v>
      </c>
    </row>
    <row r="638" spans="1:26" x14ac:dyDescent="0.35">
      <c r="A638" s="8">
        <v>189</v>
      </c>
      <c r="B638" s="12" t="s">
        <v>4747</v>
      </c>
      <c r="C638" s="5" t="s">
        <v>4748</v>
      </c>
      <c r="D638" s="8">
        <v>2022</v>
      </c>
      <c r="E638" s="5" t="s">
        <v>4749</v>
      </c>
      <c r="F638" s="5" t="s">
        <v>4750</v>
      </c>
      <c r="G638" s="5" t="s">
        <v>4751</v>
      </c>
      <c r="H638" s="5" t="s">
        <v>4752</v>
      </c>
      <c r="I638" s="5">
        <v>238</v>
      </c>
      <c r="J638" s="6">
        <v>45469.38380787037</v>
      </c>
      <c r="K638" s="5"/>
      <c r="L638" s="5"/>
      <c r="M638" s="5"/>
      <c r="N638" s="5"/>
      <c r="O638" s="5"/>
      <c r="P638" s="5"/>
      <c r="Q638" s="5"/>
      <c r="R638" s="5"/>
      <c r="S638" s="5">
        <v>189</v>
      </c>
      <c r="T638" s="5">
        <v>94.5</v>
      </c>
      <c r="U638" s="5">
        <v>38</v>
      </c>
      <c r="V638" s="5">
        <v>5</v>
      </c>
      <c r="W638" s="5">
        <v>2</v>
      </c>
      <c r="X638" s="5" t="s">
        <v>4753</v>
      </c>
      <c r="Y638" s="5" t="s">
        <v>4754</v>
      </c>
      <c r="Z638" s="5" t="s">
        <v>4755</v>
      </c>
    </row>
    <row r="639" spans="1:26" x14ac:dyDescent="0.35">
      <c r="A639" s="8">
        <v>35</v>
      </c>
      <c r="B639" s="12" t="s">
        <v>4756</v>
      </c>
      <c r="C639" s="5" t="s">
        <v>4757</v>
      </c>
      <c r="D639" s="8">
        <v>2022</v>
      </c>
      <c r="E639" s="5" t="s">
        <v>4758</v>
      </c>
      <c r="F639" s="5" t="s">
        <v>4750</v>
      </c>
      <c r="G639" s="5" t="s">
        <v>4759</v>
      </c>
      <c r="H639" s="5" t="s">
        <v>4760</v>
      </c>
      <c r="I639" s="5">
        <v>297</v>
      </c>
      <c r="J639" s="6">
        <v>45469.38380787037</v>
      </c>
      <c r="K639" s="5"/>
      <c r="L639" s="5"/>
      <c r="M639" s="5"/>
      <c r="N639" s="5"/>
      <c r="O639" s="5"/>
      <c r="P639" s="5"/>
      <c r="Q639" s="5"/>
      <c r="R639" s="5"/>
      <c r="S639" s="5">
        <v>35</v>
      </c>
      <c r="T639" s="5">
        <v>17.5</v>
      </c>
      <c r="U639" s="5">
        <v>12</v>
      </c>
      <c r="V639" s="5">
        <v>3</v>
      </c>
      <c r="W639" s="5">
        <v>2</v>
      </c>
      <c r="X639" s="5" t="s">
        <v>4761</v>
      </c>
      <c r="Y639" s="5" t="s">
        <v>4762</v>
      </c>
      <c r="Z639" s="5" t="s">
        <v>4763</v>
      </c>
    </row>
    <row r="640" spans="1:26" x14ac:dyDescent="0.35">
      <c r="A640" s="8">
        <v>322</v>
      </c>
      <c r="B640" s="12" t="s">
        <v>4764</v>
      </c>
      <c r="C640" s="5" t="s">
        <v>4765</v>
      </c>
      <c r="D640" s="8">
        <v>2022</v>
      </c>
      <c r="E640" s="5" t="s">
        <v>4766</v>
      </c>
      <c r="F640" s="5" t="s">
        <v>4750</v>
      </c>
      <c r="G640" s="5" t="s">
        <v>4767</v>
      </c>
      <c r="H640" s="5" t="s">
        <v>4768</v>
      </c>
      <c r="I640" s="5">
        <v>405</v>
      </c>
      <c r="J640" s="6">
        <v>45469.38380787037</v>
      </c>
      <c r="K640" s="5"/>
      <c r="L640" s="5"/>
      <c r="M640" s="5"/>
      <c r="N640" s="5"/>
      <c r="O640" s="5"/>
      <c r="P640" s="5"/>
      <c r="Q640" s="5"/>
      <c r="R640" s="5"/>
      <c r="S640" s="5">
        <v>322</v>
      </c>
      <c r="T640" s="5">
        <v>161</v>
      </c>
      <c r="U640" s="5">
        <v>64</v>
      </c>
      <c r="V640" s="5">
        <v>5</v>
      </c>
      <c r="W640" s="5">
        <v>2</v>
      </c>
      <c r="X640" s="5" t="s">
        <v>4769</v>
      </c>
      <c r="Y640" s="5" t="s">
        <v>4770</v>
      </c>
      <c r="Z640" s="5" t="s">
        <v>4771</v>
      </c>
    </row>
    <row r="641" spans="1:26" x14ac:dyDescent="0.35">
      <c r="A641" s="8">
        <v>290</v>
      </c>
      <c r="B641" s="12" t="s">
        <v>4772</v>
      </c>
      <c r="C641" s="5" t="s">
        <v>4773</v>
      </c>
      <c r="D641" s="8">
        <v>2022</v>
      </c>
      <c r="E641" s="5" t="s">
        <v>4774</v>
      </c>
      <c r="F641" s="5" t="s">
        <v>4750</v>
      </c>
      <c r="G641" s="5" t="s">
        <v>4775</v>
      </c>
      <c r="H641" s="5" t="s">
        <v>4776</v>
      </c>
      <c r="I641" s="5">
        <v>420</v>
      </c>
      <c r="J641" s="6">
        <v>45469.38380787037</v>
      </c>
      <c r="K641" s="5"/>
      <c r="L641" s="5"/>
      <c r="M641" s="5"/>
      <c r="N641" s="5"/>
      <c r="O641" s="5"/>
      <c r="P641" s="5"/>
      <c r="Q641" s="5"/>
      <c r="R641" s="5"/>
      <c r="S641" s="5">
        <v>290</v>
      </c>
      <c r="T641" s="5">
        <v>145</v>
      </c>
      <c r="U641" s="5">
        <v>58</v>
      </c>
      <c r="V641" s="5">
        <v>5</v>
      </c>
      <c r="W641" s="5">
        <v>2</v>
      </c>
      <c r="X641" s="5" t="s">
        <v>4777</v>
      </c>
      <c r="Y641" s="5" t="s">
        <v>4778</v>
      </c>
      <c r="Z641" s="5" t="s">
        <v>4779</v>
      </c>
    </row>
    <row r="642" spans="1:26" x14ac:dyDescent="0.35">
      <c r="A642" s="8">
        <v>94</v>
      </c>
      <c r="B642" s="12" t="s">
        <v>4780</v>
      </c>
      <c r="C642" s="5" t="s">
        <v>4781</v>
      </c>
      <c r="D642" s="8">
        <v>2022</v>
      </c>
      <c r="E642" s="5" t="s">
        <v>4782</v>
      </c>
      <c r="F642" s="5" t="s">
        <v>4750</v>
      </c>
      <c r="G642" s="5" t="s">
        <v>4783</v>
      </c>
      <c r="H642" s="5" t="s">
        <v>4784</v>
      </c>
      <c r="I642" s="5">
        <v>427</v>
      </c>
      <c r="J642" s="6">
        <v>45469.38380787037</v>
      </c>
      <c r="K642" s="5" t="s">
        <v>609</v>
      </c>
      <c r="L642" s="5"/>
      <c r="M642" s="5"/>
      <c r="N642" s="5"/>
      <c r="O642" s="5"/>
      <c r="P642" s="5"/>
      <c r="Q642" s="5"/>
      <c r="R642" s="5"/>
      <c r="S642" s="5">
        <v>94</v>
      </c>
      <c r="T642" s="5">
        <v>47</v>
      </c>
      <c r="U642" s="5">
        <v>24</v>
      </c>
      <c r="V642" s="5">
        <v>4</v>
      </c>
      <c r="W642" s="5">
        <v>2</v>
      </c>
      <c r="X642" s="5" t="s">
        <v>4785</v>
      </c>
      <c r="Y642" s="5" t="s">
        <v>4783</v>
      </c>
      <c r="Z642" s="5" t="s">
        <v>4786</v>
      </c>
    </row>
    <row r="643" spans="1:26" x14ac:dyDescent="0.35">
      <c r="A643" s="8">
        <v>125</v>
      </c>
      <c r="B643" s="12" t="s">
        <v>4787</v>
      </c>
      <c r="C643" s="5" t="s">
        <v>4788</v>
      </c>
      <c r="D643" s="8">
        <v>2021</v>
      </c>
      <c r="E643" s="5" t="s">
        <v>4789</v>
      </c>
      <c r="F643" s="5" t="s">
        <v>4750</v>
      </c>
      <c r="G643" s="5" t="s">
        <v>4790</v>
      </c>
      <c r="H643" s="5" t="s">
        <v>4791</v>
      </c>
      <c r="I643" s="5">
        <v>725</v>
      </c>
      <c r="J643" s="6">
        <v>45469.38380787037</v>
      </c>
      <c r="K643" s="5"/>
      <c r="L643" s="5"/>
      <c r="M643" s="5"/>
      <c r="N643" s="5"/>
      <c r="O643" s="5"/>
      <c r="P643" s="5"/>
      <c r="Q643" s="5"/>
      <c r="R643" s="5"/>
      <c r="S643" s="5">
        <v>125</v>
      </c>
      <c r="T643" s="5">
        <v>41.67</v>
      </c>
      <c r="U643" s="5">
        <v>25</v>
      </c>
      <c r="V643" s="5">
        <v>5</v>
      </c>
      <c r="W643" s="5">
        <v>3</v>
      </c>
      <c r="X643" s="5" t="s">
        <v>4792</v>
      </c>
      <c r="Y643" s="5" t="s">
        <v>4793</v>
      </c>
      <c r="Z643" s="5" t="s">
        <v>4794</v>
      </c>
    </row>
    <row r="644" spans="1:26" x14ac:dyDescent="0.35">
      <c r="A644" s="8">
        <v>197</v>
      </c>
      <c r="B644" s="12" t="s">
        <v>4795</v>
      </c>
      <c r="C644" s="5" t="s">
        <v>4796</v>
      </c>
      <c r="D644" s="8">
        <v>2021</v>
      </c>
      <c r="E644" s="5"/>
      <c r="F644" s="5" t="s">
        <v>4750</v>
      </c>
      <c r="G644" s="5" t="s">
        <v>4797</v>
      </c>
      <c r="H644" s="5" t="s">
        <v>4798</v>
      </c>
      <c r="I644" s="5">
        <v>806</v>
      </c>
      <c r="J644" s="6">
        <v>45469.38380787037</v>
      </c>
      <c r="K644" s="5"/>
      <c r="L644" s="5"/>
      <c r="M644" s="5"/>
      <c r="N644" s="5"/>
      <c r="O644" s="5"/>
      <c r="P644" s="5"/>
      <c r="Q644" s="5"/>
      <c r="R644" s="5"/>
      <c r="S644" s="5">
        <v>197</v>
      </c>
      <c r="T644" s="5">
        <v>65.67</v>
      </c>
      <c r="U644" s="5">
        <v>33</v>
      </c>
      <c r="V644" s="5">
        <v>6</v>
      </c>
      <c r="W644" s="5">
        <v>3</v>
      </c>
      <c r="X644" s="5" t="s">
        <v>4799</v>
      </c>
      <c r="Y644" s="5" t="s">
        <v>4800</v>
      </c>
      <c r="Z644" s="5" t="s">
        <v>4801</v>
      </c>
    </row>
    <row r="645" spans="1:26" x14ac:dyDescent="0.35">
      <c r="A645" s="8">
        <v>126</v>
      </c>
      <c r="B645" s="12" t="s">
        <v>4802</v>
      </c>
      <c r="C645" s="5" t="s">
        <v>4803</v>
      </c>
      <c r="D645" s="8">
        <v>2021</v>
      </c>
      <c r="E645" s="5"/>
      <c r="F645" s="5" t="s">
        <v>4804</v>
      </c>
      <c r="G645" s="5" t="s">
        <v>4805</v>
      </c>
      <c r="H645" s="5" t="s">
        <v>4806</v>
      </c>
      <c r="I645" s="5">
        <v>319</v>
      </c>
      <c r="J645" s="6">
        <v>45469.38380787037</v>
      </c>
      <c r="K645" s="5"/>
      <c r="L645" s="5"/>
      <c r="M645" s="5"/>
      <c r="N645" s="5"/>
      <c r="O645" s="5"/>
      <c r="P645" s="5"/>
      <c r="Q645" s="5"/>
      <c r="R645" s="5"/>
      <c r="S645" s="5">
        <v>126</v>
      </c>
      <c r="T645" s="5">
        <v>42</v>
      </c>
      <c r="U645" s="5">
        <v>63</v>
      </c>
      <c r="V645" s="5">
        <v>2</v>
      </c>
      <c r="W645" s="5">
        <v>3</v>
      </c>
      <c r="X645" s="5" t="s">
        <v>4807</v>
      </c>
      <c r="Y645" s="5" t="s">
        <v>4808</v>
      </c>
      <c r="Z645" s="5" t="s">
        <v>4809</v>
      </c>
    </row>
    <row r="646" spans="1:26" x14ac:dyDescent="0.35">
      <c r="A646" s="8">
        <v>64</v>
      </c>
      <c r="B646" s="12" t="s">
        <v>4810</v>
      </c>
      <c r="C646" s="5" t="s">
        <v>4811</v>
      </c>
      <c r="D646" s="8">
        <v>2023</v>
      </c>
      <c r="E646" s="5"/>
      <c r="F646" s="5" t="s">
        <v>4804</v>
      </c>
      <c r="G646" s="5" t="s">
        <v>4812</v>
      </c>
      <c r="H646" s="5" t="s">
        <v>4813</v>
      </c>
      <c r="I646" s="5">
        <v>333</v>
      </c>
      <c r="J646" s="6">
        <v>45469.38380787037</v>
      </c>
      <c r="K646" s="5"/>
      <c r="L646" s="5"/>
      <c r="M646" s="5"/>
      <c r="N646" s="5"/>
      <c r="O646" s="5"/>
      <c r="P646" s="5"/>
      <c r="Q646" s="5"/>
      <c r="R646" s="5"/>
      <c r="S646" s="5">
        <v>64</v>
      </c>
      <c r="T646" s="5">
        <v>64</v>
      </c>
      <c r="U646" s="5">
        <v>16</v>
      </c>
      <c r="V646" s="5">
        <v>4</v>
      </c>
      <c r="W646" s="5">
        <v>1</v>
      </c>
      <c r="X646" s="5" t="s">
        <v>4814</v>
      </c>
      <c r="Y646" s="5" t="s">
        <v>4815</v>
      </c>
      <c r="Z646" s="5" t="s">
        <v>4816</v>
      </c>
    </row>
    <row r="647" spans="1:26" x14ac:dyDescent="0.35">
      <c r="A647" s="8">
        <v>73</v>
      </c>
      <c r="B647" s="12" t="s">
        <v>4817</v>
      </c>
      <c r="C647" s="5" t="s">
        <v>4818</v>
      </c>
      <c r="D647" s="8">
        <v>2022</v>
      </c>
      <c r="E647" s="5" t="s">
        <v>4819</v>
      </c>
      <c r="F647" s="5" t="s">
        <v>4820</v>
      </c>
      <c r="G647" s="5" t="s">
        <v>4821</v>
      </c>
      <c r="H647" s="5" t="s">
        <v>4822</v>
      </c>
      <c r="I647" s="5">
        <v>476</v>
      </c>
      <c r="J647" s="6">
        <v>45469.38380787037</v>
      </c>
      <c r="K647" s="5" t="s">
        <v>609</v>
      </c>
      <c r="L647" s="5"/>
      <c r="M647" s="5"/>
      <c r="N647" s="5"/>
      <c r="O647" s="5"/>
      <c r="P647" s="5"/>
      <c r="Q647" s="5"/>
      <c r="R647" s="5"/>
      <c r="S647" s="5">
        <v>73</v>
      </c>
      <c r="T647" s="5">
        <v>36.5</v>
      </c>
      <c r="U647" s="5">
        <v>24</v>
      </c>
      <c r="V647" s="5">
        <v>3</v>
      </c>
      <c r="W647" s="5">
        <v>2</v>
      </c>
      <c r="X647" s="5" t="s">
        <v>4823</v>
      </c>
      <c r="Y647" s="5" t="s">
        <v>4821</v>
      </c>
      <c r="Z647" s="5" t="s">
        <v>4824</v>
      </c>
    </row>
    <row r="648" spans="1:26" x14ac:dyDescent="0.35">
      <c r="A648" s="8">
        <v>45</v>
      </c>
      <c r="B648" s="12" t="s">
        <v>4825</v>
      </c>
      <c r="C648" s="5" t="s">
        <v>4826</v>
      </c>
      <c r="D648" s="8">
        <v>2021</v>
      </c>
      <c r="E648" s="5" t="s">
        <v>4827</v>
      </c>
      <c r="F648" s="5" t="s">
        <v>4828</v>
      </c>
      <c r="G648" s="5" t="s">
        <v>4829</v>
      </c>
      <c r="H648" s="5" t="s">
        <v>4830</v>
      </c>
      <c r="I648" s="5">
        <v>100</v>
      </c>
      <c r="J648" s="6">
        <v>45469.38380787037</v>
      </c>
      <c r="K648" s="5" t="s">
        <v>49</v>
      </c>
      <c r="L648" s="5"/>
      <c r="M648" s="5"/>
      <c r="N648" s="5"/>
      <c r="O648" s="5"/>
      <c r="P648" s="5"/>
      <c r="Q648" s="5"/>
      <c r="R648" s="5"/>
      <c r="S648" s="5">
        <v>45</v>
      </c>
      <c r="T648" s="5">
        <v>15</v>
      </c>
      <c r="U648" s="5">
        <v>11</v>
      </c>
      <c r="V648" s="5">
        <v>4</v>
      </c>
      <c r="W648" s="5">
        <v>3</v>
      </c>
      <c r="X648" s="5" t="s">
        <v>4831</v>
      </c>
      <c r="Y648" s="5" t="s">
        <v>4829</v>
      </c>
      <c r="Z648" s="5" t="s">
        <v>4832</v>
      </c>
    </row>
    <row r="649" spans="1:26" x14ac:dyDescent="0.35">
      <c r="A649" s="8">
        <v>31</v>
      </c>
      <c r="B649" s="12" t="s">
        <v>4833</v>
      </c>
      <c r="C649" s="5" t="s">
        <v>4834</v>
      </c>
      <c r="D649" s="8">
        <v>2024</v>
      </c>
      <c r="E649" s="5" t="s">
        <v>4835</v>
      </c>
      <c r="F649" s="5" t="s">
        <v>4836</v>
      </c>
      <c r="G649" s="5" t="s">
        <v>4837</v>
      </c>
      <c r="H649" s="5" t="s">
        <v>4838</v>
      </c>
      <c r="I649" s="5">
        <v>907</v>
      </c>
      <c r="J649" s="6">
        <v>45469.38380787037</v>
      </c>
      <c r="K649" s="5" t="s">
        <v>49</v>
      </c>
      <c r="L649" s="5"/>
      <c r="M649" s="5"/>
      <c r="N649" s="5"/>
      <c r="O649" s="5"/>
      <c r="P649" s="5"/>
      <c r="Q649" s="5"/>
      <c r="R649" s="5"/>
      <c r="S649" s="5">
        <v>31</v>
      </c>
      <c r="T649" s="5">
        <v>31</v>
      </c>
      <c r="U649" s="5">
        <v>31</v>
      </c>
      <c r="V649" s="5">
        <v>1</v>
      </c>
      <c r="W649" s="5">
        <v>1</v>
      </c>
      <c r="X649" s="5" t="s">
        <v>4839</v>
      </c>
      <c r="Y649" s="5" t="s">
        <v>4837</v>
      </c>
      <c r="Z649" s="5" t="s">
        <v>4840</v>
      </c>
    </row>
    <row r="650" spans="1:26" x14ac:dyDescent="0.35">
      <c r="A650" s="8">
        <v>56</v>
      </c>
      <c r="B650" s="12" t="s">
        <v>4841</v>
      </c>
      <c r="C650" s="5" t="s">
        <v>4842</v>
      </c>
      <c r="D650" s="8">
        <v>2021</v>
      </c>
      <c r="E650" s="5"/>
      <c r="F650" s="5" t="s">
        <v>4843</v>
      </c>
      <c r="G650" s="5" t="s">
        <v>4844</v>
      </c>
      <c r="H650" s="5" t="s">
        <v>4845</v>
      </c>
      <c r="I650" s="5">
        <v>701</v>
      </c>
      <c r="J650" s="6">
        <v>45469.38380787037</v>
      </c>
      <c r="K650" s="5"/>
      <c r="L650" s="5"/>
      <c r="M650" s="5"/>
      <c r="N650" s="5"/>
      <c r="O650" s="5"/>
      <c r="P650" s="5"/>
      <c r="Q650" s="5"/>
      <c r="R650" s="5"/>
      <c r="S650" s="5">
        <v>56</v>
      </c>
      <c r="T650" s="5">
        <v>18.670000000000002</v>
      </c>
      <c r="U650" s="5">
        <v>28</v>
      </c>
      <c r="V650" s="5">
        <v>2</v>
      </c>
      <c r="W650" s="5">
        <v>3</v>
      </c>
      <c r="X650" s="5" t="s">
        <v>4846</v>
      </c>
      <c r="Y650" s="5"/>
      <c r="Z650" s="5" t="s">
        <v>4847</v>
      </c>
    </row>
    <row r="651" spans="1:26" x14ac:dyDescent="0.35">
      <c r="A651" s="8">
        <v>139</v>
      </c>
      <c r="B651" s="12" t="s">
        <v>4848</v>
      </c>
      <c r="C651" s="5" t="s">
        <v>4849</v>
      </c>
      <c r="D651" s="8">
        <v>2021</v>
      </c>
      <c r="E651" s="5"/>
      <c r="F651" s="5" t="s">
        <v>4843</v>
      </c>
      <c r="G651" s="5" t="s">
        <v>4850</v>
      </c>
      <c r="H651" s="5" t="s">
        <v>4851</v>
      </c>
      <c r="I651" s="5">
        <v>726</v>
      </c>
      <c r="J651" s="6">
        <v>45469.38380787037</v>
      </c>
      <c r="K651" s="5"/>
      <c r="L651" s="5"/>
      <c r="M651" s="5"/>
      <c r="N651" s="5"/>
      <c r="O651" s="5"/>
      <c r="P651" s="5"/>
      <c r="Q651" s="5"/>
      <c r="R651" s="5"/>
      <c r="S651" s="5">
        <v>139</v>
      </c>
      <c r="T651" s="5">
        <v>46.33</v>
      </c>
      <c r="U651" s="5">
        <v>70</v>
      </c>
      <c r="V651" s="5">
        <v>2</v>
      </c>
      <c r="W651" s="5">
        <v>3</v>
      </c>
      <c r="X651" s="5" t="s">
        <v>4852</v>
      </c>
      <c r="Y651" s="5"/>
      <c r="Z651" s="5" t="s">
        <v>4853</v>
      </c>
    </row>
    <row r="652" spans="1:26" x14ac:dyDescent="0.35">
      <c r="A652" s="8">
        <v>128</v>
      </c>
      <c r="B652" s="12" t="s">
        <v>4854</v>
      </c>
      <c r="C652" s="5" t="s">
        <v>4855</v>
      </c>
      <c r="D652" s="8">
        <v>2021</v>
      </c>
      <c r="E652" s="5" t="s">
        <v>4856</v>
      </c>
      <c r="F652" s="5" t="s">
        <v>4857</v>
      </c>
      <c r="G652" s="5" t="s">
        <v>4858</v>
      </c>
      <c r="H652" s="5" t="s">
        <v>4859</v>
      </c>
      <c r="I652" s="5">
        <v>758</v>
      </c>
      <c r="J652" s="6">
        <v>45469.38380787037</v>
      </c>
      <c r="K652" s="5"/>
      <c r="L652" s="5"/>
      <c r="M652" s="5"/>
      <c r="N652" s="5"/>
      <c r="O652" s="5"/>
      <c r="P652" s="5"/>
      <c r="Q652" s="5"/>
      <c r="R652" s="5"/>
      <c r="S652" s="5">
        <v>128</v>
      </c>
      <c r="T652" s="5">
        <v>42.67</v>
      </c>
      <c r="U652" s="5">
        <v>128</v>
      </c>
      <c r="V652" s="5">
        <v>1</v>
      </c>
      <c r="W652" s="5">
        <v>3</v>
      </c>
      <c r="X652" s="5" t="s">
        <v>4860</v>
      </c>
      <c r="Y652" s="5" t="s">
        <v>4861</v>
      </c>
      <c r="Z652" s="5" t="s">
        <v>4862</v>
      </c>
    </row>
    <row r="653" spans="1:26" x14ac:dyDescent="0.35">
      <c r="A653" s="8">
        <v>125</v>
      </c>
      <c r="B653" s="12" t="s">
        <v>4863</v>
      </c>
      <c r="C653" s="5" t="s">
        <v>4864</v>
      </c>
      <c r="D653" s="8">
        <v>2021</v>
      </c>
      <c r="E653" s="5" t="s">
        <v>3622</v>
      </c>
      <c r="F653" s="5" t="s">
        <v>4857</v>
      </c>
      <c r="G653" s="5" t="s">
        <v>4865</v>
      </c>
      <c r="H653" s="5" t="s">
        <v>4866</v>
      </c>
      <c r="I653" s="5">
        <v>763</v>
      </c>
      <c r="J653" s="6">
        <v>45469.38380787037</v>
      </c>
      <c r="K653" s="5"/>
      <c r="L653" s="5"/>
      <c r="M653" s="5"/>
      <c r="N653" s="5"/>
      <c r="O653" s="5"/>
      <c r="P653" s="5"/>
      <c r="Q653" s="5"/>
      <c r="R653" s="5"/>
      <c r="S653" s="5">
        <v>125</v>
      </c>
      <c r="T653" s="5">
        <v>41.67</v>
      </c>
      <c r="U653" s="5">
        <v>25</v>
      </c>
      <c r="V653" s="5">
        <v>5</v>
      </c>
      <c r="W653" s="5">
        <v>3</v>
      </c>
      <c r="X653" s="5" t="s">
        <v>4867</v>
      </c>
      <c r="Y653" s="5" t="s">
        <v>4868</v>
      </c>
      <c r="Z653" s="5" t="s">
        <v>4869</v>
      </c>
    </row>
    <row r="654" spans="1:26" x14ac:dyDescent="0.35">
      <c r="A654" s="8">
        <v>88</v>
      </c>
      <c r="B654" s="12" t="s">
        <v>4870</v>
      </c>
      <c r="C654" s="5" t="s">
        <v>4871</v>
      </c>
      <c r="D654" s="8">
        <v>2021</v>
      </c>
      <c r="E654" s="5" t="s">
        <v>3622</v>
      </c>
      <c r="F654" s="5" t="s">
        <v>4857</v>
      </c>
      <c r="G654" s="5" t="s">
        <v>4872</v>
      </c>
      <c r="H654" s="5" t="s">
        <v>4873</v>
      </c>
      <c r="I654" s="5">
        <v>950</v>
      </c>
      <c r="J654" s="6">
        <v>45469.38380787037</v>
      </c>
      <c r="K654" s="5"/>
      <c r="L654" s="5"/>
      <c r="M654" s="5"/>
      <c r="N654" s="5"/>
      <c r="O654" s="5"/>
      <c r="P654" s="5"/>
      <c r="Q654" s="5"/>
      <c r="R654" s="5"/>
      <c r="S654" s="5">
        <v>88</v>
      </c>
      <c r="T654" s="5">
        <v>29.33</v>
      </c>
      <c r="U654" s="5">
        <v>22</v>
      </c>
      <c r="V654" s="5">
        <v>4</v>
      </c>
      <c r="W654" s="5">
        <v>3</v>
      </c>
      <c r="X654" s="5" t="s">
        <v>4874</v>
      </c>
      <c r="Y654" s="5" t="s">
        <v>4875</v>
      </c>
      <c r="Z654" s="5" t="s">
        <v>4876</v>
      </c>
    </row>
    <row r="655" spans="1:26" x14ac:dyDescent="0.35">
      <c r="A655" s="8">
        <v>25</v>
      </c>
      <c r="B655" s="12" t="s">
        <v>4877</v>
      </c>
      <c r="C655" s="5" t="s">
        <v>4878</v>
      </c>
      <c r="D655" s="8">
        <v>2024</v>
      </c>
      <c r="E655" s="5" t="s">
        <v>4879</v>
      </c>
      <c r="F655" s="5" t="s">
        <v>4880</v>
      </c>
      <c r="G655" s="5" t="s">
        <v>4881</v>
      </c>
      <c r="H655" s="5" t="s">
        <v>4882</v>
      </c>
      <c r="I655" s="5">
        <v>687</v>
      </c>
      <c r="J655" s="6">
        <v>45469.38380787037</v>
      </c>
      <c r="K655" s="5"/>
      <c r="L655" s="5"/>
      <c r="M655" s="5"/>
      <c r="N655" s="5"/>
      <c r="O655" s="5"/>
      <c r="P655" s="5"/>
      <c r="Q655" s="5"/>
      <c r="R655" s="5"/>
      <c r="S655" s="5">
        <v>25</v>
      </c>
      <c r="T655" s="5">
        <v>25</v>
      </c>
      <c r="U655" s="5">
        <v>25</v>
      </c>
      <c r="V655" s="5">
        <v>1</v>
      </c>
      <c r="W655" s="5">
        <v>1</v>
      </c>
      <c r="X655" s="5" t="s">
        <v>4883</v>
      </c>
      <c r="Y655" s="5" t="s">
        <v>4884</v>
      </c>
      <c r="Z655" s="5" t="s">
        <v>4885</v>
      </c>
    </row>
    <row r="656" spans="1:26" x14ac:dyDescent="0.35">
      <c r="A656" s="8">
        <v>25</v>
      </c>
      <c r="B656" s="12" t="s">
        <v>4886</v>
      </c>
      <c r="C656" s="5" t="s">
        <v>4887</v>
      </c>
      <c r="D656" s="8">
        <v>2024</v>
      </c>
      <c r="E656" s="5" t="s">
        <v>4888</v>
      </c>
      <c r="F656" s="5" t="s">
        <v>4880</v>
      </c>
      <c r="G656" s="5" t="s">
        <v>4889</v>
      </c>
      <c r="H656" s="5" t="s">
        <v>4890</v>
      </c>
      <c r="I656" s="5">
        <v>797</v>
      </c>
      <c r="J656" s="6">
        <v>45469.38380787037</v>
      </c>
      <c r="K656" s="5"/>
      <c r="L656" s="5"/>
      <c r="M656" s="5"/>
      <c r="N656" s="5"/>
      <c r="O656" s="5"/>
      <c r="P656" s="5"/>
      <c r="Q656" s="5"/>
      <c r="R656" s="5"/>
      <c r="S656" s="5">
        <v>25</v>
      </c>
      <c r="T656" s="5">
        <v>25</v>
      </c>
      <c r="U656" s="5">
        <v>25</v>
      </c>
      <c r="V656" s="5">
        <v>1</v>
      </c>
      <c r="W656" s="5">
        <v>1</v>
      </c>
      <c r="X656" s="5" t="s">
        <v>4891</v>
      </c>
      <c r="Y656" s="5" t="s">
        <v>4892</v>
      </c>
      <c r="Z656" s="5" t="s">
        <v>4893</v>
      </c>
    </row>
    <row r="657" spans="1:26" x14ac:dyDescent="0.35">
      <c r="A657" s="8">
        <v>22</v>
      </c>
      <c r="B657" s="12" t="s">
        <v>4894</v>
      </c>
      <c r="C657" s="5" t="s">
        <v>4895</v>
      </c>
      <c r="D657" s="8">
        <v>2024</v>
      </c>
      <c r="E657" s="5" t="s">
        <v>4896</v>
      </c>
      <c r="F657" s="5" t="s">
        <v>4897</v>
      </c>
      <c r="G657" s="5" t="s">
        <v>4898</v>
      </c>
      <c r="H657" s="5" t="s">
        <v>4899</v>
      </c>
      <c r="I657" s="5">
        <v>786</v>
      </c>
      <c r="J657" s="6">
        <v>45469.38380787037</v>
      </c>
      <c r="K657" s="5" t="s">
        <v>49</v>
      </c>
      <c r="L657" s="5"/>
      <c r="M657" s="5"/>
      <c r="N657" s="5"/>
      <c r="O657" s="5"/>
      <c r="P657" s="5"/>
      <c r="Q657" s="5"/>
      <c r="R657" s="5"/>
      <c r="S657" s="5">
        <v>22</v>
      </c>
      <c r="T657" s="5">
        <v>22</v>
      </c>
      <c r="U657" s="5">
        <v>22</v>
      </c>
      <c r="V657" s="5">
        <v>1</v>
      </c>
      <c r="W657" s="5">
        <v>1</v>
      </c>
      <c r="X657" s="5" t="s">
        <v>4900</v>
      </c>
      <c r="Y657" s="5" t="s">
        <v>4898</v>
      </c>
      <c r="Z657" s="5" t="s">
        <v>4901</v>
      </c>
    </row>
    <row r="658" spans="1:26" x14ac:dyDescent="0.35">
      <c r="A658" s="8">
        <v>42</v>
      </c>
      <c r="B658" s="12" t="s">
        <v>4902</v>
      </c>
      <c r="C658" s="5" t="s">
        <v>4903</v>
      </c>
      <c r="D658" s="8">
        <v>2021</v>
      </c>
      <c r="E658" s="5" t="s">
        <v>82</v>
      </c>
      <c r="F658" s="5" t="s">
        <v>4904</v>
      </c>
      <c r="G658" s="5" t="s">
        <v>4905</v>
      </c>
      <c r="H658" s="5" t="s">
        <v>4906</v>
      </c>
      <c r="I658" s="5">
        <v>98</v>
      </c>
      <c r="J658" s="6">
        <v>45469.38380787037</v>
      </c>
      <c r="K658" s="5"/>
      <c r="L658" s="5"/>
      <c r="M658" s="5"/>
      <c r="N658" s="5"/>
      <c r="O658" s="5"/>
      <c r="P658" s="5"/>
      <c r="Q658" s="5"/>
      <c r="R658" s="5"/>
      <c r="S658" s="5">
        <v>42</v>
      </c>
      <c r="T658" s="5">
        <v>14</v>
      </c>
      <c r="U658" s="5">
        <v>14</v>
      </c>
      <c r="V658" s="5">
        <v>3</v>
      </c>
      <c r="W658" s="5">
        <v>3</v>
      </c>
      <c r="X658" s="5" t="s">
        <v>4907</v>
      </c>
      <c r="Y658" s="5" t="s">
        <v>4908</v>
      </c>
      <c r="Z658" s="5" t="s">
        <v>4909</v>
      </c>
    </row>
    <row r="659" spans="1:26" x14ac:dyDescent="0.35">
      <c r="A659" s="8">
        <v>52</v>
      </c>
      <c r="B659" s="12" t="s">
        <v>26</v>
      </c>
      <c r="C659" s="5" t="s">
        <v>4910</v>
      </c>
      <c r="D659" s="8">
        <v>2023</v>
      </c>
      <c r="E659" s="5" t="s">
        <v>4911</v>
      </c>
      <c r="F659" s="5" t="s">
        <v>4904</v>
      </c>
      <c r="G659" s="5" t="s">
        <v>4912</v>
      </c>
      <c r="H659" s="5" t="s">
        <v>4913</v>
      </c>
      <c r="I659" s="5">
        <v>152</v>
      </c>
      <c r="J659" s="6">
        <v>45469.38380787037</v>
      </c>
      <c r="K659" s="5"/>
      <c r="L659" s="5"/>
      <c r="M659" s="5"/>
      <c r="N659" s="5"/>
      <c r="O659" s="5"/>
      <c r="P659" s="5"/>
      <c r="Q659" s="5"/>
      <c r="R659" s="5"/>
      <c r="S659" s="5">
        <v>52</v>
      </c>
      <c r="T659" s="5">
        <v>52</v>
      </c>
      <c r="U659" s="5">
        <v>52</v>
      </c>
      <c r="V659" s="5">
        <v>1</v>
      </c>
      <c r="W659" s="5">
        <v>1</v>
      </c>
      <c r="X659" s="5" t="s">
        <v>4914</v>
      </c>
      <c r="Y659" s="5" t="s">
        <v>4915</v>
      </c>
      <c r="Z659" s="5" t="s">
        <v>4916</v>
      </c>
    </row>
    <row r="660" spans="1:26" x14ac:dyDescent="0.35">
      <c r="A660" s="8">
        <v>78</v>
      </c>
      <c r="B660" s="12" t="s">
        <v>4917</v>
      </c>
      <c r="C660" s="5" t="s">
        <v>4918</v>
      </c>
      <c r="D660" s="8">
        <v>2022</v>
      </c>
      <c r="E660" s="5" t="s">
        <v>4919</v>
      </c>
      <c r="F660" s="5" t="s">
        <v>4904</v>
      </c>
      <c r="G660" s="5" t="s">
        <v>4920</v>
      </c>
      <c r="H660" s="5" t="s">
        <v>4921</v>
      </c>
      <c r="I660" s="5">
        <v>172</v>
      </c>
      <c r="J660" s="6">
        <v>45469.38380787037</v>
      </c>
      <c r="K660" s="5"/>
      <c r="L660" s="5"/>
      <c r="M660" s="5"/>
      <c r="N660" s="5"/>
      <c r="O660" s="5"/>
      <c r="P660" s="5"/>
      <c r="Q660" s="5"/>
      <c r="R660" s="5"/>
      <c r="S660" s="5">
        <v>78</v>
      </c>
      <c r="T660" s="5">
        <v>39</v>
      </c>
      <c r="U660" s="5">
        <v>16</v>
      </c>
      <c r="V660" s="5">
        <v>5</v>
      </c>
      <c r="W660" s="5">
        <v>2</v>
      </c>
      <c r="X660" s="5" t="s">
        <v>4922</v>
      </c>
      <c r="Y660" s="5"/>
      <c r="Z660" s="5" t="s">
        <v>4923</v>
      </c>
    </row>
    <row r="661" spans="1:26" x14ac:dyDescent="0.35">
      <c r="A661" s="8">
        <v>48</v>
      </c>
      <c r="B661" s="12" t="s">
        <v>26</v>
      </c>
      <c r="C661" s="5" t="s">
        <v>4924</v>
      </c>
      <c r="D661" s="8">
        <v>2023</v>
      </c>
      <c r="E661" s="5" t="s">
        <v>4925</v>
      </c>
      <c r="F661" s="5" t="s">
        <v>4904</v>
      </c>
      <c r="G661" s="5" t="s">
        <v>4926</v>
      </c>
      <c r="H661" s="5" t="s">
        <v>4927</v>
      </c>
      <c r="I661" s="5">
        <v>197</v>
      </c>
      <c r="J661" s="6">
        <v>45469.38380787037</v>
      </c>
      <c r="K661" s="5"/>
      <c r="L661" s="5"/>
      <c r="M661" s="5"/>
      <c r="N661" s="5"/>
      <c r="O661" s="5"/>
      <c r="P661" s="5"/>
      <c r="Q661" s="5"/>
      <c r="R661" s="5"/>
      <c r="S661" s="5">
        <v>48</v>
      </c>
      <c r="T661" s="5">
        <v>48</v>
      </c>
      <c r="U661" s="5">
        <v>48</v>
      </c>
      <c r="V661" s="5">
        <v>1</v>
      </c>
      <c r="W661" s="5">
        <v>1</v>
      </c>
      <c r="X661" s="5" t="s">
        <v>4914</v>
      </c>
      <c r="Y661" s="5" t="s">
        <v>4928</v>
      </c>
      <c r="Z661" s="5" t="s">
        <v>4929</v>
      </c>
    </row>
    <row r="662" spans="1:26" x14ac:dyDescent="0.35">
      <c r="A662" s="8">
        <v>61</v>
      </c>
      <c r="B662" s="12" t="s">
        <v>4930</v>
      </c>
      <c r="C662" s="5" t="s">
        <v>4931</v>
      </c>
      <c r="D662" s="8">
        <v>2023</v>
      </c>
      <c r="E662" s="5" t="s">
        <v>4932</v>
      </c>
      <c r="F662" s="5" t="s">
        <v>4904</v>
      </c>
      <c r="G662" s="5" t="s">
        <v>4933</v>
      </c>
      <c r="H662" s="5" t="s">
        <v>4934</v>
      </c>
      <c r="I662" s="5">
        <v>372</v>
      </c>
      <c r="J662" s="6">
        <v>45469.38380787037</v>
      </c>
      <c r="K662" s="5"/>
      <c r="L662" s="5"/>
      <c r="M662" s="5"/>
      <c r="N662" s="5"/>
      <c r="O662" s="5"/>
      <c r="P662" s="5"/>
      <c r="Q662" s="5"/>
      <c r="R662" s="5"/>
      <c r="S662" s="5">
        <v>61</v>
      </c>
      <c r="T662" s="5">
        <v>61</v>
      </c>
      <c r="U662" s="5">
        <v>61</v>
      </c>
      <c r="V662" s="5">
        <v>1</v>
      </c>
      <c r="W662" s="5">
        <v>1</v>
      </c>
      <c r="X662" s="5" t="s">
        <v>4935</v>
      </c>
      <c r="Y662" s="5"/>
      <c r="Z662" s="5" t="s">
        <v>4936</v>
      </c>
    </row>
    <row r="663" spans="1:26" x14ac:dyDescent="0.35">
      <c r="A663" s="8">
        <v>258</v>
      </c>
      <c r="B663" s="12" t="s">
        <v>4937</v>
      </c>
      <c r="C663" s="5" t="s">
        <v>4938</v>
      </c>
      <c r="D663" s="8">
        <v>2021</v>
      </c>
      <c r="E663" s="5" t="s">
        <v>4939</v>
      </c>
      <c r="F663" s="5" t="s">
        <v>4904</v>
      </c>
      <c r="G663" s="5" t="s">
        <v>4940</v>
      </c>
      <c r="H663" s="5" t="s">
        <v>4941</v>
      </c>
      <c r="I663" s="5">
        <v>397</v>
      </c>
      <c r="J663" s="6">
        <v>45469.38380787037</v>
      </c>
      <c r="K663" s="5"/>
      <c r="L663" s="5"/>
      <c r="M663" s="5"/>
      <c r="N663" s="5"/>
      <c r="O663" s="5"/>
      <c r="P663" s="5"/>
      <c r="Q663" s="5"/>
      <c r="R663" s="5"/>
      <c r="S663" s="5">
        <v>258</v>
      </c>
      <c r="T663" s="5">
        <v>86</v>
      </c>
      <c r="U663" s="5">
        <v>86</v>
      </c>
      <c r="V663" s="5">
        <v>3</v>
      </c>
      <c r="W663" s="5">
        <v>3</v>
      </c>
      <c r="X663" s="5" t="s">
        <v>4942</v>
      </c>
      <c r="Y663" s="5" t="s">
        <v>4943</v>
      </c>
      <c r="Z663" s="5" t="s">
        <v>4944</v>
      </c>
    </row>
    <row r="664" spans="1:26" x14ac:dyDescent="0.35">
      <c r="A664" s="8">
        <v>97</v>
      </c>
      <c r="B664" s="12" t="s">
        <v>4945</v>
      </c>
      <c r="C664" s="5" t="s">
        <v>4946</v>
      </c>
      <c r="D664" s="8">
        <v>2021</v>
      </c>
      <c r="E664" s="5" t="s">
        <v>4947</v>
      </c>
      <c r="F664" s="5" t="s">
        <v>4904</v>
      </c>
      <c r="G664" s="5" t="s">
        <v>4948</v>
      </c>
      <c r="H664" s="5" t="s">
        <v>4949</v>
      </c>
      <c r="I664" s="5">
        <v>486</v>
      </c>
      <c r="J664" s="6">
        <v>45469.38380787037</v>
      </c>
      <c r="K664" s="5"/>
      <c r="L664" s="5"/>
      <c r="M664" s="5"/>
      <c r="N664" s="5"/>
      <c r="O664" s="5"/>
      <c r="P664" s="5"/>
      <c r="Q664" s="5"/>
      <c r="R664" s="5"/>
      <c r="S664" s="5">
        <v>97</v>
      </c>
      <c r="T664" s="5">
        <v>32.33</v>
      </c>
      <c r="U664" s="5">
        <v>49</v>
      </c>
      <c r="V664" s="5">
        <v>2</v>
      </c>
      <c r="W664" s="5">
        <v>3</v>
      </c>
      <c r="X664" s="5" t="s">
        <v>4950</v>
      </c>
      <c r="Y664" s="5" t="s">
        <v>4951</v>
      </c>
      <c r="Z664" s="5" t="s">
        <v>4952</v>
      </c>
    </row>
    <row r="665" spans="1:26" x14ac:dyDescent="0.35">
      <c r="A665" s="8">
        <v>76</v>
      </c>
      <c r="B665" s="12" t="s">
        <v>4953</v>
      </c>
      <c r="C665" s="5" t="s">
        <v>4954</v>
      </c>
      <c r="D665" s="8">
        <v>2022</v>
      </c>
      <c r="E665" s="5" t="s">
        <v>4955</v>
      </c>
      <c r="F665" s="5" t="s">
        <v>4904</v>
      </c>
      <c r="G665" s="5" t="s">
        <v>4956</v>
      </c>
      <c r="H665" s="5" t="s">
        <v>4957</v>
      </c>
      <c r="I665" s="5">
        <v>531</v>
      </c>
      <c r="J665" s="6">
        <v>45469.38380787037</v>
      </c>
      <c r="K665" s="5"/>
      <c r="L665" s="5"/>
      <c r="M665" s="5"/>
      <c r="N665" s="5"/>
      <c r="O665" s="5"/>
      <c r="P665" s="5"/>
      <c r="Q665" s="5"/>
      <c r="R665" s="5"/>
      <c r="S665" s="5">
        <v>76</v>
      </c>
      <c r="T665" s="5">
        <v>38</v>
      </c>
      <c r="U665" s="5">
        <v>38</v>
      </c>
      <c r="V665" s="5">
        <v>2</v>
      </c>
      <c r="W665" s="5">
        <v>2</v>
      </c>
      <c r="X665" s="5" t="s">
        <v>4958</v>
      </c>
      <c r="Y665" s="5" t="s">
        <v>4959</v>
      </c>
      <c r="Z665" s="5" t="s">
        <v>4960</v>
      </c>
    </row>
    <row r="666" spans="1:26" x14ac:dyDescent="0.35">
      <c r="A666" s="8">
        <v>54</v>
      </c>
      <c r="B666" s="12" t="s">
        <v>4961</v>
      </c>
      <c r="C666" s="5" t="s">
        <v>4962</v>
      </c>
      <c r="D666" s="8">
        <v>2023</v>
      </c>
      <c r="E666" s="5" t="s">
        <v>4963</v>
      </c>
      <c r="F666" s="5" t="s">
        <v>4904</v>
      </c>
      <c r="G666" s="5" t="s">
        <v>4964</v>
      </c>
      <c r="H666" s="5" t="s">
        <v>4965</v>
      </c>
      <c r="I666" s="5">
        <v>582</v>
      </c>
      <c r="J666" s="6">
        <v>45469.38380787037</v>
      </c>
      <c r="K666" s="5"/>
      <c r="L666" s="5"/>
      <c r="M666" s="5"/>
      <c r="N666" s="5"/>
      <c r="O666" s="5"/>
      <c r="P666" s="5"/>
      <c r="Q666" s="5"/>
      <c r="R666" s="5"/>
      <c r="S666" s="5">
        <v>54</v>
      </c>
      <c r="T666" s="5">
        <v>54</v>
      </c>
      <c r="U666" s="5">
        <v>54</v>
      </c>
      <c r="V666" s="5">
        <v>1</v>
      </c>
      <c r="W666" s="5">
        <v>1</v>
      </c>
      <c r="X666" s="5" t="s">
        <v>4966</v>
      </c>
      <c r="Y666" s="5" t="s">
        <v>4967</v>
      </c>
      <c r="Z666" s="5" t="s">
        <v>4968</v>
      </c>
    </row>
    <row r="667" spans="1:26" x14ac:dyDescent="0.35">
      <c r="A667" s="8">
        <v>114</v>
      </c>
      <c r="B667" s="12" t="s">
        <v>4969</v>
      </c>
      <c r="C667" s="5" t="s">
        <v>4970</v>
      </c>
      <c r="D667" s="8">
        <v>2021</v>
      </c>
      <c r="E667" s="5" t="s">
        <v>4919</v>
      </c>
      <c r="F667" s="5" t="s">
        <v>4904</v>
      </c>
      <c r="G667" s="5" t="s">
        <v>4971</v>
      </c>
      <c r="H667" s="5" t="s">
        <v>4972</v>
      </c>
      <c r="I667" s="5">
        <v>890</v>
      </c>
      <c r="J667" s="6">
        <v>45469.38380787037</v>
      </c>
      <c r="K667" s="5"/>
      <c r="L667" s="5"/>
      <c r="M667" s="5"/>
      <c r="N667" s="5"/>
      <c r="O667" s="5"/>
      <c r="P667" s="5"/>
      <c r="Q667" s="5"/>
      <c r="R667" s="5"/>
      <c r="S667" s="5">
        <v>114</v>
      </c>
      <c r="T667" s="5">
        <v>38</v>
      </c>
      <c r="U667" s="5">
        <v>23</v>
      </c>
      <c r="V667" s="5">
        <v>5</v>
      </c>
      <c r="W667" s="5">
        <v>3</v>
      </c>
      <c r="X667" s="5" t="s">
        <v>4973</v>
      </c>
      <c r="Y667" s="5"/>
      <c r="Z667" s="5" t="s">
        <v>4974</v>
      </c>
    </row>
    <row r="668" spans="1:26" x14ac:dyDescent="0.35">
      <c r="A668" s="8">
        <v>50</v>
      </c>
      <c r="B668" s="12" t="s">
        <v>26</v>
      </c>
      <c r="C668" s="5" t="s">
        <v>4975</v>
      </c>
      <c r="D668" s="8">
        <v>2023</v>
      </c>
      <c r="E668" s="5" t="s">
        <v>4976</v>
      </c>
      <c r="F668" s="5" t="s">
        <v>4904</v>
      </c>
      <c r="G668" s="5" t="s">
        <v>4977</v>
      </c>
      <c r="H668" s="5" t="s">
        <v>4978</v>
      </c>
      <c r="I668" s="5">
        <v>916</v>
      </c>
      <c r="J668" s="6">
        <v>45469.38380787037</v>
      </c>
      <c r="K668" s="5"/>
      <c r="L668" s="5"/>
      <c r="M668" s="5"/>
      <c r="N668" s="5"/>
      <c r="O668" s="5"/>
      <c r="P668" s="5"/>
      <c r="Q668" s="5"/>
      <c r="R668" s="5"/>
      <c r="S668" s="5">
        <v>50</v>
      </c>
      <c r="T668" s="5">
        <v>50</v>
      </c>
      <c r="U668" s="5">
        <v>50</v>
      </c>
      <c r="V668" s="5">
        <v>1</v>
      </c>
      <c r="W668" s="5">
        <v>1</v>
      </c>
      <c r="X668" s="5" t="s">
        <v>4979</v>
      </c>
      <c r="Y668" s="5" t="s">
        <v>4980</v>
      </c>
      <c r="Z668" s="5" t="s">
        <v>4981</v>
      </c>
    </row>
    <row r="669" spans="1:26" x14ac:dyDescent="0.35">
      <c r="A669" s="8">
        <v>24</v>
      </c>
      <c r="B669" s="12" t="s">
        <v>4982</v>
      </c>
      <c r="C669" s="5" t="s">
        <v>4983</v>
      </c>
      <c r="D669" s="8">
        <v>2023</v>
      </c>
      <c r="E669" s="5" t="s">
        <v>4984</v>
      </c>
      <c r="F669" s="5" t="s">
        <v>4985</v>
      </c>
      <c r="G669" s="5" t="s">
        <v>4986</v>
      </c>
      <c r="H669" s="5" t="s">
        <v>4987</v>
      </c>
      <c r="I669" s="5">
        <v>934</v>
      </c>
      <c r="J669" s="6">
        <v>45469.38380787037</v>
      </c>
      <c r="K669" s="5" t="s">
        <v>49</v>
      </c>
      <c r="L669" s="5"/>
      <c r="M669" s="5"/>
      <c r="N669" s="5"/>
      <c r="O669" s="5"/>
      <c r="P669" s="5"/>
      <c r="Q669" s="5"/>
      <c r="R669" s="5"/>
      <c r="S669" s="5">
        <v>24</v>
      </c>
      <c r="T669" s="5">
        <v>24</v>
      </c>
      <c r="U669" s="5">
        <v>12</v>
      </c>
      <c r="V669" s="5">
        <v>2</v>
      </c>
      <c r="W669" s="5">
        <v>1</v>
      </c>
      <c r="X669" s="5" t="s">
        <v>4988</v>
      </c>
      <c r="Y669" s="5" t="s">
        <v>4986</v>
      </c>
      <c r="Z669" s="5" t="s">
        <v>4989</v>
      </c>
    </row>
    <row r="670" spans="1:26" x14ac:dyDescent="0.35">
      <c r="A670" s="8">
        <v>48</v>
      </c>
      <c r="B670" s="12" t="s">
        <v>4990</v>
      </c>
      <c r="C670" s="5" t="s">
        <v>4991</v>
      </c>
      <c r="D670" s="8">
        <v>2022</v>
      </c>
      <c r="E670" s="5"/>
      <c r="F670" s="5" t="s">
        <v>4992</v>
      </c>
      <c r="G670" s="5" t="s">
        <v>4993</v>
      </c>
      <c r="H670" s="5" t="s">
        <v>4994</v>
      </c>
      <c r="I670" s="5">
        <v>728</v>
      </c>
      <c r="J670" s="6">
        <v>45469.38380787037</v>
      </c>
      <c r="K670" s="5"/>
      <c r="L670" s="5"/>
      <c r="M670" s="5"/>
      <c r="N670" s="5"/>
      <c r="O670" s="5"/>
      <c r="P670" s="5"/>
      <c r="Q670" s="5"/>
      <c r="R670" s="5"/>
      <c r="S670" s="5">
        <v>48</v>
      </c>
      <c r="T670" s="5">
        <v>24</v>
      </c>
      <c r="U670" s="5">
        <v>16</v>
      </c>
      <c r="V670" s="5">
        <v>3</v>
      </c>
      <c r="W670" s="5">
        <v>2</v>
      </c>
      <c r="X670" s="5" t="s">
        <v>4995</v>
      </c>
      <c r="Y670" s="5" t="s">
        <v>4996</v>
      </c>
      <c r="Z670" s="5" t="s">
        <v>4997</v>
      </c>
    </row>
    <row r="671" spans="1:26" x14ac:dyDescent="0.35">
      <c r="A671" s="8">
        <v>41</v>
      </c>
      <c r="B671" s="12" t="s">
        <v>4998</v>
      </c>
      <c r="C671" s="5" t="s">
        <v>4999</v>
      </c>
      <c r="D671" s="8">
        <v>2022</v>
      </c>
      <c r="E671" s="5" t="s">
        <v>5000</v>
      </c>
      <c r="F671" s="5" t="s">
        <v>5001</v>
      </c>
      <c r="G671" s="5" t="s">
        <v>5002</v>
      </c>
      <c r="H671" s="5" t="s">
        <v>5003</v>
      </c>
      <c r="I671" s="5">
        <v>647</v>
      </c>
      <c r="J671" s="6">
        <v>45469.38380787037</v>
      </c>
      <c r="K671" s="5"/>
      <c r="L671" s="5"/>
      <c r="M671" s="5"/>
      <c r="N671" s="5"/>
      <c r="O671" s="5"/>
      <c r="P671" s="5"/>
      <c r="Q671" s="5"/>
      <c r="R671" s="5"/>
      <c r="S671" s="5">
        <v>41</v>
      </c>
      <c r="T671" s="5">
        <v>20.5</v>
      </c>
      <c r="U671" s="5">
        <v>10</v>
      </c>
      <c r="V671" s="5">
        <v>4</v>
      </c>
      <c r="W671" s="5">
        <v>2</v>
      </c>
      <c r="X671" s="5" t="s">
        <v>5004</v>
      </c>
      <c r="Y671" s="5" t="s">
        <v>5005</v>
      </c>
      <c r="Z671" s="5" t="s">
        <v>5006</v>
      </c>
    </row>
    <row r="672" spans="1:26" x14ac:dyDescent="0.35">
      <c r="A672" s="8">
        <v>177</v>
      </c>
      <c r="B672" s="12" t="s">
        <v>5007</v>
      </c>
      <c r="C672" s="5" t="s">
        <v>5008</v>
      </c>
      <c r="D672" s="8">
        <v>2021</v>
      </c>
      <c r="E672" s="5" t="s">
        <v>3348</v>
      </c>
      <c r="F672" s="5" t="s">
        <v>5009</v>
      </c>
      <c r="G672" s="5" t="s">
        <v>5010</v>
      </c>
      <c r="H672" s="5" t="s">
        <v>5011</v>
      </c>
      <c r="I672" s="5">
        <v>415</v>
      </c>
      <c r="J672" s="6">
        <v>45469.38380787037</v>
      </c>
      <c r="K672" s="5"/>
      <c r="L672" s="5"/>
      <c r="M672" s="5"/>
      <c r="N672" s="5"/>
      <c r="O672" s="5"/>
      <c r="P672" s="5"/>
      <c r="Q672" s="5"/>
      <c r="R672" s="5"/>
      <c r="S672" s="5">
        <v>177</v>
      </c>
      <c r="T672" s="5">
        <v>59</v>
      </c>
      <c r="U672" s="5">
        <v>59</v>
      </c>
      <c r="V672" s="5">
        <v>3</v>
      </c>
      <c r="W672" s="5">
        <v>3</v>
      </c>
      <c r="X672" s="5" t="s">
        <v>5012</v>
      </c>
      <c r="Y672" s="5" t="s">
        <v>5013</v>
      </c>
      <c r="Z672" s="5" t="s">
        <v>5014</v>
      </c>
    </row>
    <row r="673" spans="1:26" x14ac:dyDescent="0.35">
      <c r="A673" s="8">
        <v>93</v>
      </c>
      <c r="B673" s="12" t="s">
        <v>5015</v>
      </c>
      <c r="C673" s="5" t="s">
        <v>5016</v>
      </c>
      <c r="D673" s="8">
        <v>2021</v>
      </c>
      <c r="E673" s="5" t="s">
        <v>5017</v>
      </c>
      <c r="F673" s="5" t="s">
        <v>5009</v>
      </c>
      <c r="G673" s="5" t="s">
        <v>5018</v>
      </c>
      <c r="H673" s="5" t="s">
        <v>5019</v>
      </c>
      <c r="I673" s="5">
        <v>751</v>
      </c>
      <c r="J673" s="6">
        <v>45469.38380787037</v>
      </c>
      <c r="K673" s="5"/>
      <c r="L673" s="5"/>
      <c r="M673" s="5"/>
      <c r="N673" s="5"/>
      <c r="O673" s="5"/>
      <c r="P673" s="5"/>
      <c r="Q673" s="5"/>
      <c r="R673" s="5"/>
      <c r="S673" s="5">
        <v>93</v>
      </c>
      <c r="T673" s="5">
        <v>31</v>
      </c>
      <c r="U673" s="5">
        <v>31</v>
      </c>
      <c r="V673" s="5">
        <v>3</v>
      </c>
      <c r="W673" s="5">
        <v>3</v>
      </c>
      <c r="X673" s="5" t="s">
        <v>5020</v>
      </c>
      <c r="Y673" s="5" t="s">
        <v>5021</v>
      </c>
      <c r="Z673" s="5" t="s">
        <v>5022</v>
      </c>
    </row>
    <row r="674" spans="1:26" x14ac:dyDescent="0.35">
      <c r="A674" s="8">
        <v>125</v>
      </c>
      <c r="B674" s="12" t="s">
        <v>5023</v>
      </c>
      <c r="C674" s="5" t="s">
        <v>5024</v>
      </c>
      <c r="D674" s="8">
        <v>2021</v>
      </c>
      <c r="E674" s="5" t="s">
        <v>5025</v>
      </c>
      <c r="F674" s="5" t="s">
        <v>5026</v>
      </c>
      <c r="G674" s="5" t="s">
        <v>5027</v>
      </c>
      <c r="H674" s="5" t="s">
        <v>5028</v>
      </c>
      <c r="I674" s="5">
        <v>8</v>
      </c>
      <c r="J674" s="6">
        <v>45469.38380787037</v>
      </c>
      <c r="K674" s="5"/>
      <c r="L674" s="5"/>
      <c r="M674" s="5"/>
      <c r="N674" s="5"/>
      <c r="O674" s="5"/>
      <c r="P674" s="5"/>
      <c r="Q674" s="5"/>
      <c r="R674" s="5"/>
      <c r="S674" s="5">
        <v>125</v>
      </c>
      <c r="T674" s="5">
        <v>41.67</v>
      </c>
      <c r="U674" s="5">
        <v>63</v>
      </c>
      <c r="V674" s="5">
        <v>2</v>
      </c>
      <c r="W674" s="5">
        <v>3</v>
      </c>
      <c r="X674" s="5" t="s">
        <v>5029</v>
      </c>
      <c r="Y674" s="5"/>
      <c r="Z674" s="5" t="s">
        <v>5030</v>
      </c>
    </row>
    <row r="675" spans="1:26" x14ac:dyDescent="0.35">
      <c r="A675" s="8">
        <v>39</v>
      </c>
      <c r="B675" s="12" t="s">
        <v>5031</v>
      </c>
      <c r="C675" s="5" t="s">
        <v>5032</v>
      </c>
      <c r="D675" s="8">
        <v>2021</v>
      </c>
      <c r="E675" s="5" t="s">
        <v>5033</v>
      </c>
      <c r="F675" s="5" t="s">
        <v>5026</v>
      </c>
      <c r="G675" s="5" t="s">
        <v>5034</v>
      </c>
      <c r="H675" s="5" t="s">
        <v>5035</v>
      </c>
      <c r="I675" s="5">
        <v>94</v>
      </c>
      <c r="J675" s="6">
        <v>45469.38380787037</v>
      </c>
      <c r="K675" s="5"/>
      <c r="L675" s="5"/>
      <c r="M675" s="5"/>
      <c r="N675" s="5"/>
      <c r="O675" s="5"/>
      <c r="P675" s="5"/>
      <c r="Q675" s="5"/>
      <c r="R675" s="5"/>
      <c r="S675" s="5">
        <v>39</v>
      </c>
      <c r="T675" s="5">
        <v>13</v>
      </c>
      <c r="U675" s="5">
        <v>20</v>
      </c>
      <c r="V675" s="5">
        <v>2</v>
      </c>
      <c r="W675" s="5">
        <v>3</v>
      </c>
      <c r="X675" s="5" t="s">
        <v>5036</v>
      </c>
      <c r="Y675" s="5"/>
      <c r="Z675" s="5" t="s">
        <v>5037</v>
      </c>
    </row>
    <row r="676" spans="1:26" x14ac:dyDescent="0.35">
      <c r="A676" s="8">
        <v>109</v>
      </c>
      <c r="B676" s="12" t="s">
        <v>5038</v>
      </c>
      <c r="C676" s="5" t="s">
        <v>5039</v>
      </c>
      <c r="D676" s="8">
        <v>2021</v>
      </c>
      <c r="E676" s="5" t="s">
        <v>5040</v>
      </c>
      <c r="F676" s="5" t="s">
        <v>5026</v>
      </c>
      <c r="G676" s="5" t="s">
        <v>5041</v>
      </c>
      <c r="H676" s="5" t="s">
        <v>5042</v>
      </c>
      <c r="I676" s="5">
        <v>129</v>
      </c>
      <c r="J676" s="6">
        <v>45469.38380787037</v>
      </c>
      <c r="K676" s="5"/>
      <c r="L676" s="5"/>
      <c r="M676" s="5"/>
      <c r="N676" s="5"/>
      <c r="O676" s="5"/>
      <c r="P676" s="5"/>
      <c r="Q676" s="5"/>
      <c r="R676" s="5"/>
      <c r="S676" s="5">
        <v>109</v>
      </c>
      <c r="T676" s="5">
        <v>36.33</v>
      </c>
      <c r="U676" s="5">
        <v>27</v>
      </c>
      <c r="V676" s="5">
        <v>4</v>
      </c>
      <c r="W676" s="5">
        <v>3</v>
      </c>
      <c r="X676" s="5" t="s">
        <v>5043</v>
      </c>
      <c r="Y676" s="5"/>
      <c r="Z676" s="5" t="s">
        <v>5044</v>
      </c>
    </row>
    <row r="677" spans="1:26" x14ac:dyDescent="0.35">
      <c r="A677" s="8">
        <v>68</v>
      </c>
      <c r="B677" s="12" t="s">
        <v>5045</v>
      </c>
      <c r="C677" s="5" t="s">
        <v>5046</v>
      </c>
      <c r="D677" s="8">
        <v>2023</v>
      </c>
      <c r="E677" s="5" t="s">
        <v>5047</v>
      </c>
      <c r="F677" s="5" t="s">
        <v>5026</v>
      </c>
      <c r="G677" s="5" t="s">
        <v>5048</v>
      </c>
      <c r="H677" s="5" t="s">
        <v>5049</v>
      </c>
      <c r="I677" s="5">
        <v>173</v>
      </c>
      <c r="J677" s="6">
        <v>45469.38380787037</v>
      </c>
      <c r="K677" s="5"/>
      <c r="L677" s="5"/>
      <c r="M677" s="5"/>
      <c r="N677" s="5"/>
      <c r="O677" s="5"/>
      <c r="P677" s="5"/>
      <c r="Q677" s="5"/>
      <c r="R677" s="5"/>
      <c r="S677" s="5">
        <v>68</v>
      </c>
      <c r="T677" s="5">
        <v>68</v>
      </c>
      <c r="U677" s="5">
        <v>17</v>
      </c>
      <c r="V677" s="5">
        <v>4</v>
      </c>
      <c r="W677" s="5">
        <v>1</v>
      </c>
      <c r="X677" s="5" t="s">
        <v>5050</v>
      </c>
      <c r="Y677" s="5" t="s">
        <v>5051</v>
      </c>
      <c r="Z677" s="5" t="s">
        <v>5052</v>
      </c>
    </row>
    <row r="678" spans="1:26" x14ac:dyDescent="0.35">
      <c r="A678" s="8">
        <v>43</v>
      </c>
      <c r="B678" s="12" t="s">
        <v>5053</v>
      </c>
      <c r="C678" s="5" t="s">
        <v>5054</v>
      </c>
      <c r="D678" s="8">
        <v>2021</v>
      </c>
      <c r="E678" s="5" t="s">
        <v>5040</v>
      </c>
      <c r="F678" s="5" t="s">
        <v>5026</v>
      </c>
      <c r="G678" s="5" t="s">
        <v>5055</v>
      </c>
      <c r="H678" s="5" t="s">
        <v>5056</v>
      </c>
      <c r="I678" s="5">
        <v>704</v>
      </c>
      <c r="J678" s="6">
        <v>45469.38380787037</v>
      </c>
      <c r="K678" s="5"/>
      <c r="L678" s="5"/>
      <c r="M678" s="5"/>
      <c r="N678" s="5"/>
      <c r="O678" s="5"/>
      <c r="P678" s="5"/>
      <c r="Q678" s="5"/>
      <c r="R678" s="5"/>
      <c r="S678" s="5">
        <v>43</v>
      </c>
      <c r="T678" s="5">
        <v>14.33</v>
      </c>
      <c r="U678" s="5">
        <v>11</v>
      </c>
      <c r="V678" s="5">
        <v>4</v>
      </c>
      <c r="W678" s="5">
        <v>3</v>
      </c>
      <c r="X678" s="5" t="s">
        <v>5057</v>
      </c>
      <c r="Y678" s="5"/>
      <c r="Z678" s="5" t="s">
        <v>5058</v>
      </c>
    </row>
    <row r="679" spans="1:26" x14ac:dyDescent="0.35">
      <c r="A679" s="8">
        <v>66</v>
      </c>
      <c r="B679" s="12" t="s">
        <v>5059</v>
      </c>
      <c r="C679" s="5" t="s">
        <v>5060</v>
      </c>
      <c r="D679" s="8">
        <v>2022</v>
      </c>
      <c r="E679" s="5" t="s">
        <v>5061</v>
      </c>
      <c r="F679" s="5" t="s">
        <v>5026</v>
      </c>
      <c r="G679" s="5" t="s">
        <v>5062</v>
      </c>
      <c r="H679" s="5" t="s">
        <v>5063</v>
      </c>
      <c r="I679" s="5">
        <v>796</v>
      </c>
      <c r="J679" s="6">
        <v>45469.38380787037</v>
      </c>
      <c r="K679" s="5"/>
      <c r="L679" s="5"/>
      <c r="M679" s="5"/>
      <c r="N679" s="5"/>
      <c r="O679" s="5"/>
      <c r="P679" s="5"/>
      <c r="Q679" s="5"/>
      <c r="R679" s="5"/>
      <c r="S679" s="5">
        <v>66</v>
      </c>
      <c r="T679" s="5">
        <v>33</v>
      </c>
      <c r="U679" s="5">
        <v>22</v>
      </c>
      <c r="V679" s="5">
        <v>3</v>
      </c>
      <c r="W679" s="5">
        <v>2</v>
      </c>
      <c r="X679" s="5" t="s">
        <v>5064</v>
      </c>
      <c r="Y679" s="5" t="s">
        <v>5065</v>
      </c>
      <c r="Z679" s="5" t="s">
        <v>5066</v>
      </c>
    </row>
    <row r="680" spans="1:26" x14ac:dyDescent="0.35">
      <c r="A680" s="8">
        <v>67</v>
      </c>
      <c r="B680" s="12" t="s">
        <v>5067</v>
      </c>
      <c r="C680" s="5" t="s">
        <v>5068</v>
      </c>
      <c r="D680" s="8">
        <v>2022</v>
      </c>
      <c r="E680" s="5" t="s">
        <v>5033</v>
      </c>
      <c r="F680" s="5" t="s">
        <v>5026</v>
      </c>
      <c r="G680" s="5" t="s">
        <v>5069</v>
      </c>
      <c r="H680" s="5" t="s">
        <v>5070</v>
      </c>
      <c r="I680" s="5">
        <v>872</v>
      </c>
      <c r="J680" s="6">
        <v>45469.38380787037</v>
      </c>
      <c r="K680" s="5"/>
      <c r="L680" s="5"/>
      <c r="M680" s="5"/>
      <c r="N680" s="5"/>
      <c r="O680" s="5"/>
      <c r="P680" s="5"/>
      <c r="Q680" s="5"/>
      <c r="R680" s="5"/>
      <c r="S680" s="5">
        <v>67</v>
      </c>
      <c r="T680" s="5">
        <v>33.5</v>
      </c>
      <c r="U680" s="5">
        <v>22</v>
      </c>
      <c r="V680" s="5">
        <v>3</v>
      </c>
      <c r="W680" s="5">
        <v>2</v>
      </c>
      <c r="X680" s="5" t="s">
        <v>5071</v>
      </c>
      <c r="Y680" s="5"/>
      <c r="Z680" s="5" t="s">
        <v>5072</v>
      </c>
    </row>
    <row r="681" spans="1:26" x14ac:dyDescent="0.35">
      <c r="A681" s="8">
        <v>121</v>
      </c>
      <c r="B681" s="12" t="s">
        <v>5073</v>
      </c>
      <c r="C681" s="5" t="s">
        <v>5074</v>
      </c>
      <c r="D681" s="8">
        <v>2023</v>
      </c>
      <c r="E681" s="5" t="s">
        <v>157</v>
      </c>
      <c r="F681" s="5" t="s">
        <v>5075</v>
      </c>
      <c r="G681" s="5" t="s">
        <v>5076</v>
      </c>
      <c r="H681" s="5" t="s">
        <v>5077</v>
      </c>
      <c r="I681" s="5">
        <v>451</v>
      </c>
      <c r="J681" s="6">
        <v>45469.38380787037</v>
      </c>
      <c r="K681" s="5" t="s">
        <v>609</v>
      </c>
      <c r="L681" s="5"/>
      <c r="M681" s="5"/>
      <c r="N681" s="5"/>
      <c r="O681" s="5"/>
      <c r="P681" s="5"/>
      <c r="Q681" s="5"/>
      <c r="R681" s="5"/>
      <c r="S681" s="5">
        <v>121</v>
      </c>
      <c r="T681" s="5">
        <v>121</v>
      </c>
      <c r="U681" s="5">
        <v>17</v>
      </c>
      <c r="V681" s="5">
        <v>7</v>
      </c>
      <c r="W681" s="5">
        <v>1</v>
      </c>
      <c r="X681" s="5" t="s">
        <v>5078</v>
      </c>
      <c r="Y681" s="5" t="s">
        <v>5076</v>
      </c>
      <c r="Z681" s="5" t="s">
        <v>5079</v>
      </c>
    </row>
    <row r="682" spans="1:26" x14ac:dyDescent="0.35">
      <c r="A682" s="8">
        <v>103</v>
      </c>
      <c r="B682" s="12" t="s">
        <v>5080</v>
      </c>
      <c r="C682" s="5" t="s">
        <v>5081</v>
      </c>
      <c r="D682" s="8">
        <v>2022</v>
      </c>
      <c r="E682" s="5" t="s">
        <v>157</v>
      </c>
      <c r="F682" s="5" t="s">
        <v>5075</v>
      </c>
      <c r="G682" s="5" t="s">
        <v>5082</v>
      </c>
      <c r="H682" s="5" t="s">
        <v>5083</v>
      </c>
      <c r="I682" s="5">
        <v>511</v>
      </c>
      <c r="J682" s="6">
        <v>45469.38380787037</v>
      </c>
      <c r="K682" s="5" t="s">
        <v>609</v>
      </c>
      <c r="L682" s="5"/>
      <c r="M682" s="5"/>
      <c r="N682" s="5"/>
      <c r="O682" s="5"/>
      <c r="P682" s="5"/>
      <c r="Q682" s="5"/>
      <c r="R682" s="5"/>
      <c r="S682" s="5">
        <v>103</v>
      </c>
      <c r="T682" s="5">
        <v>51.5</v>
      </c>
      <c r="U682" s="5">
        <v>34</v>
      </c>
      <c r="V682" s="5">
        <v>3</v>
      </c>
      <c r="W682" s="5">
        <v>2</v>
      </c>
      <c r="X682" s="5" t="s">
        <v>5084</v>
      </c>
      <c r="Y682" s="5" t="s">
        <v>5082</v>
      </c>
      <c r="Z682" s="5" t="s">
        <v>5085</v>
      </c>
    </row>
    <row r="683" spans="1:26" x14ac:dyDescent="0.35">
      <c r="A683" s="8">
        <v>34</v>
      </c>
      <c r="B683" s="12" t="s">
        <v>5086</v>
      </c>
      <c r="C683" s="5" t="s">
        <v>5087</v>
      </c>
      <c r="D683" s="8">
        <v>2022</v>
      </c>
      <c r="E683" s="5" t="s">
        <v>5088</v>
      </c>
      <c r="F683" s="5" t="s">
        <v>5089</v>
      </c>
      <c r="G683" s="5" t="s">
        <v>5090</v>
      </c>
      <c r="H683" s="5" t="s">
        <v>5091</v>
      </c>
      <c r="I683" s="5">
        <v>343</v>
      </c>
      <c r="J683" s="6">
        <v>45469.38380787037</v>
      </c>
      <c r="K683" s="5"/>
      <c r="L683" s="5" t="s">
        <v>5092</v>
      </c>
      <c r="M683" s="5"/>
      <c r="N683" s="5"/>
      <c r="O683" s="5"/>
      <c r="P683" s="5"/>
      <c r="Q683" s="5"/>
      <c r="R683" s="5"/>
      <c r="S683" s="5">
        <v>34</v>
      </c>
      <c r="T683" s="5">
        <v>17</v>
      </c>
      <c r="U683" s="5">
        <v>6</v>
      </c>
      <c r="V683" s="5">
        <v>6</v>
      </c>
      <c r="W683" s="5">
        <v>2</v>
      </c>
      <c r="X683" s="5" t="s">
        <v>5093</v>
      </c>
      <c r="Y683" s="5" t="s">
        <v>5094</v>
      </c>
      <c r="Z683" s="5" t="s">
        <v>5095</v>
      </c>
    </row>
    <row r="684" spans="1:26" x14ac:dyDescent="0.35">
      <c r="A684" s="8">
        <v>153</v>
      </c>
      <c r="B684" s="12" t="s">
        <v>5096</v>
      </c>
      <c r="C684" s="5" t="s">
        <v>5097</v>
      </c>
      <c r="D684" s="8">
        <v>2021</v>
      </c>
      <c r="E684" s="5" t="s">
        <v>5098</v>
      </c>
      <c r="F684" s="5" t="s">
        <v>5099</v>
      </c>
      <c r="G684" s="5" t="s">
        <v>5100</v>
      </c>
      <c r="H684" s="5" t="s">
        <v>5101</v>
      </c>
      <c r="I684" s="5">
        <v>193</v>
      </c>
      <c r="J684" s="6">
        <v>45469.38380787037</v>
      </c>
      <c r="K684" s="5"/>
      <c r="L684" s="5" t="s">
        <v>5102</v>
      </c>
      <c r="M684" s="5"/>
      <c r="N684" s="5"/>
      <c r="O684" s="5"/>
      <c r="P684" s="5"/>
      <c r="Q684" s="5"/>
      <c r="R684" s="5"/>
      <c r="S684" s="5">
        <v>153</v>
      </c>
      <c r="T684" s="5">
        <v>51</v>
      </c>
      <c r="U684" s="5">
        <v>38</v>
      </c>
      <c r="V684" s="5">
        <v>4</v>
      </c>
      <c r="W684" s="5">
        <v>3</v>
      </c>
      <c r="X684" s="5" t="s">
        <v>5103</v>
      </c>
      <c r="Y684" s="5" t="s">
        <v>5104</v>
      </c>
      <c r="Z684" s="5" t="s">
        <v>5105</v>
      </c>
    </row>
    <row r="685" spans="1:26" x14ac:dyDescent="0.35">
      <c r="A685" s="8">
        <v>124</v>
      </c>
      <c r="B685" s="12" t="s">
        <v>5106</v>
      </c>
      <c r="C685" s="5" t="s">
        <v>5107</v>
      </c>
      <c r="D685" s="8">
        <v>2022</v>
      </c>
      <c r="E685" s="5" t="s">
        <v>5108</v>
      </c>
      <c r="F685" s="5" t="s">
        <v>5099</v>
      </c>
      <c r="G685" s="5" t="s">
        <v>5109</v>
      </c>
      <c r="H685" s="5" t="s">
        <v>5110</v>
      </c>
      <c r="I685" s="5">
        <v>396</v>
      </c>
      <c r="J685" s="6">
        <v>45469.38380787037</v>
      </c>
      <c r="K685" s="5"/>
      <c r="L685" s="5" t="s">
        <v>5111</v>
      </c>
      <c r="M685" s="5"/>
      <c r="N685" s="5"/>
      <c r="O685" s="5"/>
      <c r="P685" s="5"/>
      <c r="Q685" s="5"/>
      <c r="R685" s="5"/>
      <c r="S685" s="5">
        <v>124</v>
      </c>
      <c r="T685" s="5">
        <v>62</v>
      </c>
      <c r="U685" s="5">
        <v>41</v>
      </c>
      <c r="V685" s="5">
        <v>3</v>
      </c>
      <c r="W685" s="5">
        <v>2</v>
      </c>
      <c r="X685" s="5" t="s">
        <v>5112</v>
      </c>
      <c r="Y685" s="5" t="s">
        <v>5113</v>
      </c>
      <c r="Z685" s="5" t="s">
        <v>5114</v>
      </c>
    </row>
    <row r="686" spans="1:26" x14ac:dyDescent="0.35">
      <c r="A686" s="8">
        <v>91</v>
      </c>
      <c r="B686" s="12" t="s">
        <v>5115</v>
      </c>
      <c r="C686" s="5" t="s">
        <v>5116</v>
      </c>
      <c r="D686" s="8">
        <v>2021</v>
      </c>
      <c r="E686" s="5" t="s">
        <v>5108</v>
      </c>
      <c r="F686" s="5" t="s">
        <v>5099</v>
      </c>
      <c r="G686" s="5" t="s">
        <v>5117</v>
      </c>
      <c r="H686" s="5" t="s">
        <v>5118</v>
      </c>
      <c r="I686" s="5">
        <v>686</v>
      </c>
      <c r="J686" s="6">
        <v>45469.38380787037</v>
      </c>
      <c r="K686" s="5"/>
      <c r="L686" s="5" t="s">
        <v>5119</v>
      </c>
      <c r="M686" s="5"/>
      <c r="N686" s="5"/>
      <c r="O686" s="5"/>
      <c r="P686" s="5"/>
      <c r="Q686" s="5"/>
      <c r="R686" s="5"/>
      <c r="S686" s="5">
        <v>91</v>
      </c>
      <c r="T686" s="5">
        <v>30.33</v>
      </c>
      <c r="U686" s="5">
        <v>91</v>
      </c>
      <c r="V686" s="5">
        <v>1</v>
      </c>
      <c r="W686" s="5">
        <v>3</v>
      </c>
      <c r="X686" s="5" t="s">
        <v>5120</v>
      </c>
      <c r="Y686" s="5" t="s">
        <v>5121</v>
      </c>
      <c r="Z686" s="5" t="s">
        <v>5122</v>
      </c>
    </row>
    <row r="687" spans="1:26" x14ac:dyDescent="0.35">
      <c r="A687" s="8">
        <v>88</v>
      </c>
      <c r="B687" s="12" t="s">
        <v>5123</v>
      </c>
      <c r="C687" s="5" t="s">
        <v>5124</v>
      </c>
      <c r="D687" s="8">
        <v>2022</v>
      </c>
      <c r="E687" s="5" t="s">
        <v>5108</v>
      </c>
      <c r="F687" s="5" t="s">
        <v>5099</v>
      </c>
      <c r="G687" s="5" t="s">
        <v>5125</v>
      </c>
      <c r="H687" s="5" t="s">
        <v>5126</v>
      </c>
      <c r="I687" s="5">
        <v>712</v>
      </c>
      <c r="J687" s="6">
        <v>45469.38380787037</v>
      </c>
      <c r="K687" s="5"/>
      <c r="L687" s="5" t="s">
        <v>5127</v>
      </c>
      <c r="M687" s="5"/>
      <c r="N687" s="5"/>
      <c r="O687" s="5"/>
      <c r="P687" s="5"/>
      <c r="Q687" s="5"/>
      <c r="R687" s="5"/>
      <c r="S687" s="5">
        <v>88</v>
      </c>
      <c r="T687" s="5">
        <v>44</v>
      </c>
      <c r="U687" s="5">
        <v>29</v>
      </c>
      <c r="V687" s="5">
        <v>3</v>
      </c>
      <c r="W687" s="5">
        <v>2</v>
      </c>
      <c r="X687" s="5" t="s">
        <v>5128</v>
      </c>
      <c r="Y687" s="5"/>
      <c r="Z687" s="5" t="s">
        <v>5129</v>
      </c>
    </row>
    <row r="688" spans="1:26" x14ac:dyDescent="0.35">
      <c r="A688" s="8">
        <v>80</v>
      </c>
      <c r="B688" s="12" t="s">
        <v>5130</v>
      </c>
      <c r="C688" s="5" t="s">
        <v>5131</v>
      </c>
      <c r="D688" s="8">
        <v>2021</v>
      </c>
      <c r="E688" s="5" t="s">
        <v>5098</v>
      </c>
      <c r="F688" s="5" t="s">
        <v>5099</v>
      </c>
      <c r="G688" s="5" t="s">
        <v>5132</v>
      </c>
      <c r="H688" s="5" t="s">
        <v>5133</v>
      </c>
      <c r="I688" s="5">
        <v>748</v>
      </c>
      <c r="J688" s="6">
        <v>45469.38380787037</v>
      </c>
      <c r="K688" s="5"/>
      <c r="L688" s="5" t="s">
        <v>5134</v>
      </c>
      <c r="M688" s="5"/>
      <c r="N688" s="5"/>
      <c r="O688" s="5"/>
      <c r="P688" s="5"/>
      <c r="Q688" s="5"/>
      <c r="R688" s="5"/>
      <c r="S688" s="5">
        <v>80</v>
      </c>
      <c r="T688" s="5">
        <v>26.67</v>
      </c>
      <c r="U688" s="5">
        <v>20</v>
      </c>
      <c r="V688" s="5">
        <v>4</v>
      </c>
      <c r="W688" s="5">
        <v>3</v>
      </c>
      <c r="X688" s="5" t="s">
        <v>5135</v>
      </c>
      <c r="Y688" s="5" t="s">
        <v>5136</v>
      </c>
      <c r="Z688" s="5" t="s">
        <v>5137</v>
      </c>
    </row>
    <row r="689" spans="1:26" x14ac:dyDescent="0.35">
      <c r="A689" s="8">
        <v>376</v>
      </c>
      <c r="B689" s="12" t="s">
        <v>5138</v>
      </c>
      <c r="C689" s="5" t="s">
        <v>5139</v>
      </c>
      <c r="D689" s="8">
        <v>2023</v>
      </c>
      <c r="E689" s="5" t="s">
        <v>5140</v>
      </c>
      <c r="F689" s="5" t="s">
        <v>5141</v>
      </c>
      <c r="G689" s="5" t="s">
        <v>5142</v>
      </c>
      <c r="H689" s="5" t="s">
        <v>5143</v>
      </c>
      <c r="I689" s="5">
        <v>599</v>
      </c>
      <c r="J689" s="6">
        <v>45469.38380787037</v>
      </c>
      <c r="K689" s="5"/>
      <c r="L689" s="5"/>
      <c r="M689" s="5"/>
      <c r="N689" s="5"/>
      <c r="O689" s="5"/>
      <c r="P689" s="5"/>
      <c r="Q689" s="5"/>
      <c r="R689" s="5"/>
      <c r="S689" s="5">
        <v>376</v>
      </c>
      <c r="T689" s="5">
        <v>376</v>
      </c>
      <c r="U689" s="5">
        <v>188</v>
      </c>
      <c r="V689" s="5">
        <v>2</v>
      </c>
      <c r="W689" s="5">
        <v>1</v>
      </c>
      <c r="X689" s="5" t="s">
        <v>5144</v>
      </c>
      <c r="Y689" s="5" t="s">
        <v>5145</v>
      </c>
      <c r="Z689" s="5" t="s">
        <v>5146</v>
      </c>
    </row>
    <row r="690" spans="1:26" x14ac:dyDescent="0.35">
      <c r="A690" s="8">
        <v>26</v>
      </c>
      <c r="B690" s="12" t="s">
        <v>5147</v>
      </c>
      <c r="C690" s="5" t="s">
        <v>5148</v>
      </c>
      <c r="D690" s="8">
        <v>2024</v>
      </c>
      <c r="E690" s="5" t="s">
        <v>5149</v>
      </c>
      <c r="F690" s="5" t="s">
        <v>5150</v>
      </c>
      <c r="G690" s="5" t="s">
        <v>5151</v>
      </c>
      <c r="H690" s="5" t="s">
        <v>5152</v>
      </c>
      <c r="I690" s="5">
        <v>147</v>
      </c>
      <c r="J690" s="6">
        <v>45469.38380787037</v>
      </c>
      <c r="K690" s="5"/>
      <c r="L690" s="5"/>
      <c r="M690" s="5"/>
      <c r="N690" s="5"/>
      <c r="O690" s="5"/>
      <c r="P690" s="5"/>
      <c r="Q690" s="5"/>
      <c r="R690" s="5"/>
      <c r="S690" s="5">
        <v>26</v>
      </c>
      <c r="T690" s="5">
        <v>26</v>
      </c>
      <c r="U690" s="5">
        <v>7</v>
      </c>
      <c r="V690" s="5">
        <v>4</v>
      </c>
      <c r="W690" s="5">
        <v>1</v>
      </c>
      <c r="X690" s="5" t="s">
        <v>5153</v>
      </c>
      <c r="Y690" s="5" t="s">
        <v>5154</v>
      </c>
      <c r="Z690" s="5" t="s">
        <v>5155</v>
      </c>
    </row>
    <row r="691" spans="1:26" x14ac:dyDescent="0.35">
      <c r="A691" s="8">
        <v>69</v>
      </c>
      <c r="B691" s="12" t="s">
        <v>5156</v>
      </c>
      <c r="C691" s="5" t="s">
        <v>5157</v>
      </c>
      <c r="D691" s="8">
        <v>2021</v>
      </c>
      <c r="E691" s="5" t="s">
        <v>5158</v>
      </c>
      <c r="F691" s="5" t="s">
        <v>5150</v>
      </c>
      <c r="G691" s="5" t="s">
        <v>5159</v>
      </c>
      <c r="H691" s="5" t="s">
        <v>5160</v>
      </c>
      <c r="I691" s="5">
        <v>737</v>
      </c>
      <c r="J691" s="6">
        <v>45469.38380787037</v>
      </c>
      <c r="K691" s="5"/>
      <c r="L691" s="5"/>
      <c r="M691" s="5"/>
      <c r="N691" s="5"/>
      <c r="O691" s="5"/>
      <c r="P691" s="5"/>
      <c r="Q691" s="5"/>
      <c r="R691" s="5"/>
      <c r="S691" s="5">
        <v>69</v>
      </c>
      <c r="T691" s="5">
        <v>23</v>
      </c>
      <c r="U691" s="5">
        <v>69</v>
      </c>
      <c r="V691" s="5">
        <v>1</v>
      </c>
      <c r="W691" s="5">
        <v>3</v>
      </c>
      <c r="X691" s="5" t="s">
        <v>5161</v>
      </c>
      <c r="Y691" s="5" t="s">
        <v>5162</v>
      </c>
      <c r="Z691" s="5" t="s">
        <v>5163</v>
      </c>
    </row>
    <row r="692" spans="1:26" x14ac:dyDescent="0.35">
      <c r="A692" s="8">
        <v>48</v>
      </c>
      <c r="B692" s="12" t="s">
        <v>5164</v>
      </c>
      <c r="C692" s="5" t="s">
        <v>5165</v>
      </c>
      <c r="D692" s="8">
        <v>2021</v>
      </c>
      <c r="E692" s="5"/>
      <c r="F692" s="5" t="s">
        <v>5166</v>
      </c>
      <c r="G692" s="5" t="s">
        <v>5167</v>
      </c>
      <c r="H692" s="5" t="s">
        <v>5168</v>
      </c>
      <c r="I692" s="5">
        <v>95</v>
      </c>
      <c r="J692" s="6">
        <v>45469.38380787037</v>
      </c>
      <c r="K692" s="5"/>
      <c r="L692" s="5"/>
      <c r="M692" s="5"/>
      <c r="N692" s="5"/>
      <c r="O692" s="5"/>
      <c r="P692" s="5"/>
      <c r="Q692" s="5"/>
      <c r="R692" s="5"/>
      <c r="S692" s="5">
        <v>48</v>
      </c>
      <c r="T692" s="5">
        <v>16</v>
      </c>
      <c r="U692" s="5">
        <v>10</v>
      </c>
      <c r="V692" s="5">
        <v>5</v>
      </c>
      <c r="W692" s="5">
        <v>3</v>
      </c>
      <c r="X692" s="5" t="s">
        <v>5169</v>
      </c>
      <c r="Y692" s="5" t="s">
        <v>5170</v>
      </c>
      <c r="Z692" s="5" t="s">
        <v>5171</v>
      </c>
    </row>
    <row r="693" spans="1:26" x14ac:dyDescent="0.35">
      <c r="A693" s="8">
        <v>188</v>
      </c>
      <c r="B693" s="12" t="s">
        <v>5172</v>
      </c>
      <c r="C693" s="5" t="s">
        <v>5173</v>
      </c>
      <c r="D693" s="8">
        <v>2021</v>
      </c>
      <c r="E693" s="5" t="s">
        <v>105</v>
      </c>
      <c r="F693" s="5" t="s">
        <v>5174</v>
      </c>
      <c r="G693" s="5" t="s">
        <v>5175</v>
      </c>
      <c r="H693" s="5" t="s">
        <v>5176</v>
      </c>
      <c r="I693" s="5">
        <v>106</v>
      </c>
      <c r="J693" s="6">
        <v>45469.38380787037</v>
      </c>
      <c r="K693" s="5"/>
      <c r="L693" s="5"/>
      <c r="M693" s="5"/>
      <c r="N693" s="5"/>
      <c r="O693" s="5"/>
      <c r="P693" s="5"/>
      <c r="Q693" s="5"/>
      <c r="R693" s="5"/>
      <c r="S693" s="5">
        <v>188</v>
      </c>
      <c r="T693" s="5">
        <v>62.67</v>
      </c>
      <c r="U693" s="5">
        <v>38</v>
      </c>
      <c r="V693" s="5">
        <v>5</v>
      </c>
      <c r="W693" s="5">
        <v>3</v>
      </c>
      <c r="X693" s="5" t="s">
        <v>5177</v>
      </c>
      <c r="Y693" s="5" t="s">
        <v>5178</v>
      </c>
      <c r="Z693" s="5" t="s">
        <v>5179</v>
      </c>
    </row>
    <row r="694" spans="1:26" x14ac:dyDescent="0.35">
      <c r="A694" s="8">
        <v>186</v>
      </c>
      <c r="B694" s="12" t="s">
        <v>5180</v>
      </c>
      <c r="C694" s="5" t="s">
        <v>5181</v>
      </c>
      <c r="D694" s="8">
        <v>2023</v>
      </c>
      <c r="E694" s="5" t="s">
        <v>5182</v>
      </c>
      <c r="F694" s="5" t="s">
        <v>5183</v>
      </c>
      <c r="G694" s="5" t="s">
        <v>5184</v>
      </c>
      <c r="H694" s="5" t="s">
        <v>5185</v>
      </c>
      <c r="I694" s="5">
        <v>485</v>
      </c>
      <c r="J694" s="6">
        <v>45469.38380787037</v>
      </c>
      <c r="K694" s="5"/>
      <c r="L694" s="5"/>
      <c r="M694" s="5"/>
      <c r="N694" s="5"/>
      <c r="O694" s="5"/>
      <c r="P694" s="5"/>
      <c r="Q694" s="5"/>
      <c r="R694" s="5"/>
      <c r="S694" s="5">
        <v>186</v>
      </c>
      <c r="T694" s="5">
        <v>186</v>
      </c>
      <c r="U694" s="5">
        <v>47</v>
      </c>
      <c r="V694" s="5">
        <v>4</v>
      </c>
      <c r="W694" s="5">
        <v>1</v>
      </c>
      <c r="X694" s="5" t="s">
        <v>5186</v>
      </c>
      <c r="Y694" s="5" t="s">
        <v>5187</v>
      </c>
      <c r="Z694" s="5" t="s">
        <v>5188</v>
      </c>
    </row>
    <row r="695" spans="1:26" x14ac:dyDescent="0.35">
      <c r="A695" s="8">
        <v>18</v>
      </c>
      <c r="B695" s="12" t="s">
        <v>5189</v>
      </c>
      <c r="C695" s="5" t="s">
        <v>5190</v>
      </c>
      <c r="D695" s="8"/>
      <c r="E695" s="5" t="s">
        <v>5191</v>
      </c>
      <c r="F695" s="5" t="s">
        <v>5192</v>
      </c>
      <c r="G695" s="5" t="s">
        <v>5193</v>
      </c>
      <c r="H695" s="5" t="s">
        <v>5194</v>
      </c>
      <c r="I695" s="5">
        <v>41</v>
      </c>
      <c r="J695" s="6">
        <v>45469.38380787037</v>
      </c>
      <c r="K695" s="5" t="s">
        <v>49</v>
      </c>
      <c r="L695" s="5"/>
      <c r="M695" s="5"/>
      <c r="N695" s="5"/>
      <c r="O695" s="5"/>
      <c r="P695" s="5"/>
      <c r="Q695" s="5"/>
      <c r="R695" s="5"/>
      <c r="S695" s="5">
        <v>18</v>
      </c>
      <c r="T695" s="5">
        <v>0</v>
      </c>
      <c r="U695" s="5">
        <v>18</v>
      </c>
      <c r="V695" s="5">
        <v>1</v>
      </c>
      <c r="W695" s="5"/>
      <c r="X695" s="5" t="s">
        <v>5195</v>
      </c>
      <c r="Y695" s="5" t="s">
        <v>5193</v>
      </c>
      <c r="Z695" s="5" t="s">
        <v>5196</v>
      </c>
    </row>
    <row r="696" spans="1:26" x14ac:dyDescent="0.35">
      <c r="A696" s="8">
        <v>43</v>
      </c>
      <c r="B696" s="12" t="s">
        <v>5197</v>
      </c>
      <c r="C696" s="5" t="s">
        <v>5198</v>
      </c>
      <c r="D696" s="8">
        <v>2021</v>
      </c>
      <c r="E696" s="5" t="s">
        <v>5199</v>
      </c>
      <c r="F696" s="5" t="s">
        <v>5192</v>
      </c>
      <c r="G696" s="5" t="s">
        <v>5200</v>
      </c>
      <c r="H696" s="5" t="s">
        <v>5201</v>
      </c>
      <c r="I696" s="5">
        <v>58</v>
      </c>
      <c r="J696" s="6">
        <v>45469.38380787037</v>
      </c>
      <c r="K696" s="5" t="s">
        <v>49</v>
      </c>
      <c r="L696" s="5"/>
      <c r="M696" s="5"/>
      <c r="N696" s="5"/>
      <c r="O696" s="5"/>
      <c r="P696" s="5"/>
      <c r="Q696" s="5"/>
      <c r="R696" s="5"/>
      <c r="S696" s="5">
        <v>43</v>
      </c>
      <c r="T696" s="5">
        <v>14.33</v>
      </c>
      <c r="U696" s="5">
        <v>22</v>
      </c>
      <c r="V696" s="5">
        <v>2</v>
      </c>
      <c r="W696" s="5">
        <v>3</v>
      </c>
      <c r="X696" s="5" t="s">
        <v>5202</v>
      </c>
      <c r="Y696" s="5" t="s">
        <v>5200</v>
      </c>
      <c r="Z696" s="5" t="s">
        <v>5203</v>
      </c>
    </row>
    <row r="697" spans="1:26" x14ac:dyDescent="0.35">
      <c r="A697" s="8">
        <v>39</v>
      </c>
      <c r="B697" s="12" t="s">
        <v>43</v>
      </c>
      <c r="C697" s="5" t="s">
        <v>5204</v>
      </c>
      <c r="D697" s="8">
        <v>2023</v>
      </c>
      <c r="E697" s="5" t="s">
        <v>5205</v>
      </c>
      <c r="F697" s="5" t="s">
        <v>5192</v>
      </c>
      <c r="G697" s="5" t="s">
        <v>5206</v>
      </c>
      <c r="H697" s="5" t="s">
        <v>5207</v>
      </c>
      <c r="I697" s="5">
        <v>61</v>
      </c>
      <c r="J697" s="6">
        <v>45469.38380787037</v>
      </c>
      <c r="K697" s="5" t="s">
        <v>49</v>
      </c>
      <c r="L697" s="5"/>
      <c r="M697" s="5"/>
      <c r="N697" s="5"/>
      <c r="O697" s="5"/>
      <c r="P697" s="5"/>
      <c r="Q697" s="5"/>
      <c r="R697" s="5"/>
      <c r="S697" s="5">
        <v>39</v>
      </c>
      <c r="T697" s="5">
        <v>39</v>
      </c>
      <c r="U697" s="5">
        <v>39</v>
      </c>
      <c r="V697" s="5">
        <v>1</v>
      </c>
      <c r="W697" s="5">
        <v>1</v>
      </c>
      <c r="X697" s="5" t="s">
        <v>5208</v>
      </c>
      <c r="Y697" s="5" t="s">
        <v>5206</v>
      </c>
      <c r="Z697" s="5" t="s">
        <v>5209</v>
      </c>
    </row>
    <row r="698" spans="1:26" x14ac:dyDescent="0.35">
      <c r="A698" s="8">
        <v>54</v>
      </c>
      <c r="B698" s="12" t="s">
        <v>5210</v>
      </c>
      <c r="C698" s="5" t="s">
        <v>5211</v>
      </c>
      <c r="D698" s="8">
        <v>2022</v>
      </c>
      <c r="E698" s="5" t="s">
        <v>5212</v>
      </c>
      <c r="F698" s="5" t="s">
        <v>5192</v>
      </c>
      <c r="G698" s="5" t="s">
        <v>5213</v>
      </c>
      <c r="H698" s="5" t="s">
        <v>5214</v>
      </c>
      <c r="I698" s="5">
        <v>85</v>
      </c>
      <c r="J698" s="6">
        <v>45469.38380787037</v>
      </c>
      <c r="K698" s="5" t="s">
        <v>49</v>
      </c>
      <c r="L698" s="5"/>
      <c r="M698" s="5"/>
      <c r="N698" s="5"/>
      <c r="O698" s="5"/>
      <c r="P698" s="5"/>
      <c r="Q698" s="5"/>
      <c r="R698" s="5"/>
      <c r="S698" s="5">
        <v>54</v>
      </c>
      <c r="T698" s="5">
        <v>27</v>
      </c>
      <c r="U698" s="5">
        <v>14</v>
      </c>
      <c r="V698" s="5">
        <v>4</v>
      </c>
      <c r="W698" s="5">
        <v>2</v>
      </c>
      <c r="X698" s="5" t="s">
        <v>5215</v>
      </c>
      <c r="Y698" s="5" t="s">
        <v>5213</v>
      </c>
      <c r="Z698" s="5" t="s">
        <v>5216</v>
      </c>
    </row>
    <row r="699" spans="1:26" x14ac:dyDescent="0.35">
      <c r="A699" s="8">
        <v>34</v>
      </c>
      <c r="B699" s="12" t="s">
        <v>5217</v>
      </c>
      <c r="C699" s="5" t="s">
        <v>5218</v>
      </c>
      <c r="D699" s="8">
        <v>2023</v>
      </c>
      <c r="E699" s="5" t="s">
        <v>82</v>
      </c>
      <c r="F699" s="5" t="s">
        <v>5192</v>
      </c>
      <c r="G699" s="5" t="s">
        <v>5219</v>
      </c>
      <c r="H699" s="5" t="s">
        <v>5220</v>
      </c>
      <c r="I699" s="5">
        <v>105</v>
      </c>
      <c r="J699" s="6">
        <v>45469.38380787037</v>
      </c>
      <c r="K699" s="5" t="s">
        <v>49</v>
      </c>
      <c r="L699" s="5"/>
      <c r="M699" s="5"/>
      <c r="N699" s="5"/>
      <c r="O699" s="5"/>
      <c r="P699" s="5"/>
      <c r="Q699" s="5"/>
      <c r="R699" s="5"/>
      <c r="S699" s="5">
        <v>34</v>
      </c>
      <c r="T699" s="5">
        <v>34</v>
      </c>
      <c r="U699" s="5">
        <v>9</v>
      </c>
      <c r="V699" s="5">
        <v>4</v>
      </c>
      <c r="W699" s="5">
        <v>1</v>
      </c>
      <c r="X699" s="5" t="s">
        <v>5221</v>
      </c>
      <c r="Y699" s="5" t="s">
        <v>5219</v>
      </c>
      <c r="Z699" s="5" t="s">
        <v>5222</v>
      </c>
    </row>
    <row r="700" spans="1:26" x14ac:dyDescent="0.35">
      <c r="A700" s="8">
        <v>37</v>
      </c>
      <c r="B700" s="12" t="s">
        <v>5223</v>
      </c>
      <c r="C700" s="5" t="s">
        <v>5224</v>
      </c>
      <c r="D700" s="8">
        <v>2024</v>
      </c>
      <c r="E700" s="5" t="s">
        <v>5225</v>
      </c>
      <c r="F700" s="5" t="s">
        <v>5192</v>
      </c>
      <c r="G700" s="5" t="s">
        <v>5226</v>
      </c>
      <c r="H700" s="5" t="s">
        <v>5227</v>
      </c>
      <c r="I700" s="5">
        <v>115</v>
      </c>
      <c r="J700" s="6">
        <v>45469.38380787037</v>
      </c>
      <c r="K700" s="5" t="s">
        <v>49</v>
      </c>
      <c r="L700" s="5"/>
      <c r="M700" s="5"/>
      <c r="N700" s="5"/>
      <c r="O700" s="5"/>
      <c r="P700" s="5"/>
      <c r="Q700" s="5"/>
      <c r="R700" s="5"/>
      <c r="S700" s="5">
        <v>37</v>
      </c>
      <c r="T700" s="5">
        <v>37</v>
      </c>
      <c r="U700" s="5">
        <v>19</v>
      </c>
      <c r="V700" s="5">
        <v>2</v>
      </c>
      <c r="W700" s="5">
        <v>1</v>
      </c>
      <c r="X700" s="5" t="s">
        <v>5228</v>
      </c>
      <c r="Y700" s="5" t="s">
        <v>5226</v>
      </c>
      <c r="Z700" s="5" t="s">
        <v>5229</v>
      </c>
    </row>
    <row r="701" spans="1:26" x14ac:dyDescent="0.35">
      <c r="A701" s="8">
        <v>46</v>
      </c>
      <c r="B701" s="12" t="s">
        <v>5230</v>
      </c>
      <c r="C701" s="5" t="s">
        <v>5231</v>
      </c>
      <c r="D701" s="8">
        <v>2023</v>
      </c>
      <c r="E701" s="5" t="s">
        <v>5232</v>
      </c>
      <c r="F701" s="5" t="s">
        <v>5192</v>
      </c>
      <c r="G701" s="5" t="s">
        <v>5233</v>
      </c>
      <c r="H701" s="5" t="s">
        <v>5234</v>
      </c>
      <c r="I701" s="5">
        <v>180</v>
      </c>
      <c r="J701" s="6">
        <v>45469.38380787037</v>
      </c>
      <c r="K701" s="5" t="s">
        <v>49</v>
      </c>
      <c r="L701" s="5"/>
      <c r="M701" s="5"/>
      <c r="N701" s="5"/>
      <c r="O701" s="5"/>
      <c r="P701" s="5"/>
      <c r="Q701" s="5"/>
      <c r="R701" s="5"/>
      <c r="S701" s="5">
        <v>46</v>
      </c>
      <c r="T701" s="5">
        <v>46</v>
      </c>
      <c r="U701" s="5">
        <v>46</v>
      </c>
      <c r="V701" s="5">
        <v>1</v>
      </c>
      <c r="W701" s="5">
        <v>1</v>
      </c>
      <c r="X701" s="5" t="s">
        <v>5235</v>
      </c>
      <c r="Y701" s="5" t="s">
        <v>5233</v>
      </c>
      <c r="Z701" s="5" t="s">
        <v>5236</v>
      </c>
    </row>
    <row r="702" spans="1:26" x14ac:dyDescent="0.35">
      <c r="A702" s="8">
        <v>73</v>
      </c>
      <c r="B702" s="12" t="s">
        <v>5237</v>
      </c>
      <c r="C702" s="5" t="s">
        <v>5238</v>
      </c>
      <c r="D702" s="8">
        <v>2023</v>
      </c>
      <c r="E702" s="5" t="s">
        <v>5239</v>
      </c>
      <c r="F702" s="5" t="s">
        <v>5192</v>
      </c>
      <c r="G702" s="5" t="s">
        <v>5240</v>
      </c>
      <c r="H702" s="5" t="s">
        <v>5241</v>
      </c>
      <c r="I702" s="5">
        <v>214</v>
      </c>
      <c r="J702" s="6">
        <v>45469.38380787037</v>
      </c>
      <c r="K702" s="5" t="s">
        <v>49</v>
      </c>
      <c r="L702" s="5"/>
      <c r="M702" s="5"/>
      <c r="N702" s="5"/>
      <c r="O702" s="5"/>
      <c r="P702" s="5"/>
      <c r="Q702" s="5"/>
      <c r="R702" s="5"/>
      <c r="S702" s="5">
        <v>73</v>
      </c>
      <c r="T702" s="5">
        <v>73</v>
      </c>
      <c r="U702" s="5">
        <v>37</v>
      </c>
      <c r="V702" s="5">
        <v>2</v>
      </c>
      <c r="W702" s="5">
        <v>1</v>
      </c>
      <c r="X702" s="5" t="s">
        <v>5242</v>
      </c>
      <c r="Y702" s="5" t="s">
        <v>5240</v>
      </c>
      <c r="Z702" s="5" t="s">
        <v>5243</v>
      </c>
    </row>
    <row r="703" spans="1:26" x14ac:dyDescent="0.35">
      <c r="A703" s="8">
        <v>104</v>
      </c>
      <c r="B703" s="12" t="s">
        <v>5244</v>
      </c>
      <c r="C703" s="5" t="s">
        <v>5245</v>
      </c>
      <c r="D703" s="8">
        <v>2021</v>
      </c>
      <c r="E703" s="5" t="s">
        <v>5246</v>
      </c>
      <c r="F703" s="5" t="s">
        <v>5192</v>
      </c>
      <c r="G703" s="5" t="s">
        <v>5247</v>
      </c>
      <c r="H703" s="5" t="s">
        <v>5248</v>
      </c>
      <c r="I703" s="5">
        <v>225</v>
      </c>
      <c r="J703" s="6">
        <v>45469.38380787037</v>
      </c>
      <c r="K703" s="5" t="s">
        <v>49</v>
      </c>
      <c r="L703" s="5"/>
      <c r="M703" s="5"/>
      <c r="N703" s="5"/>
      <c r="O703" s="5"/>
      <c r="P703" s="5"/>
      <c r="Q703" s="5"/>
      <c r="R703" s="5"/>
      <c r="S703" s="5">
        <v>104</v>
      </c>
      <c r="T703" s="5">
        <v>34.67</v>
      </c>
      <c r="U703" s="5">
        <v>104</v>
      </c>
      <c r="V703" s="5">
        <v>1</v>
      </c>
      <c r="W703" s="5">
        <v>3</v>
      </c>
      <c r="X703" s="5" t="s">
        <v>5249</v>
      </c>
      <c r="Y703" s="5" t="s">
        <v>5247</v>
      </c>
      <c r="Z703" s="5" t="s">
        <v>5250</v>
      </c>
    </row>
    <row r="704" spans="1:26" x14ac:dyDescent="0.35">
      <c r="A704" s="8">
        <v>61</v>
      </c>
      <c r="B704" s="12" t="s">
        <v>5251</v>
      </c>
      <c r="C704" s="5" t="s">
        <v>5252</v>
      </c>
      <c r="D704" s="8">
        <v>2022</v>
      </c>
      <c r="E704" s="5" t="s">
        <v>5253</v>
      </c>
      <c r="F704" s="5" t="s">
        <v>5192</v>
      </c>
      <c r="G704" s="5" t="s">
        <v>5254</v>
      </c>
      <c r="H704" s="5" t="s">
        <v>5255</v>
      </c>
      <c r="I704" s="5">
        <v>231</v>
      </c>
      <c r="J704" s="6">
        <v>45469.38380787037</v>
      </c>
      <c r="K704" s="5" t="s">
        <v>49</v>
      </c>
      <c r="L704" s="5"/>
      <c r="M704" s="5"/>
      <c r="N704" s="5"/>
      <c r="O704" s="5"/>
      <c r="P704" s="5"/>
      <c r="Q704" s="5"/>
      <c r="R704" s="5"/>
      <c r="S704" s="5">
        <v>61</v>
      </c>
      <c r="T704" s="5">
        <v>30.5</v>
      </c>
      <c r="U704" s="5">
        <v>31</v>
      </c>
      <c r="V704" s="5">
        <v>2</v>
      </c>
      <c r="W704" s="5">
        <v>2</v>
      </c>
      <c r="X704" s="5" t="s">
        <v>5256</v>
      </c>
      <c r="Y704" s="5" t="s">
        <v>5254</v>
      </c>
      <c r="Z704" s="5" t="s">
        <v>5257</v>
      </c>
    </row>
    <row r="705" spans="1:26" x14ac:dyDescent="0.35">
      <c r="A705" s="8">
        <v>17</v>
      </c>
      <c r="B705" s="12" t="s">
        <v>5258</v>
      </c>
      <c r="C705" s="5" t="s">
        <v>5259</v>
      </c>
      <c r="D705" s="8">
        <v>2021</v>
      </c>
      <c r="E705" s="5" t="s">
        <v>82</v>
      </c>
      <c r="F705" s="5" t="s">
        <v>5192</v>
      </c>
      <c r="G705" s="5" t="s">
        <v>5260</v>
      </c>
      <c r="H705" s="5" t="s">
        <v>5261</v>
      </c>
      <c r="I705" s="5">
        <v>658</v>
      </c>
      <c r="J705" s="6">
        <v>45469.38380787037</v>
      </c>
      <c r="K705" s="5" t="s">
        <v>49</v>
      </c>
      <c r="L705" s="5"/>
      <c r="M705" s="5"/>
      <c r="N705" s="5"/>
      <c r="O705" s="5"/>
      <c r="P705" s="5"/>
      <c r="Q705" s="5"/>
      <c r="R705" s="5"/>
      <c r="S705" s="5">
        <v>17</v>
      </c>
      <c r="T705" s="5">
        <v>5.67</v>
      </c>
      <c r="U705" s="5">
        <v>4</v>
      </c>
      <c r="V705" s="5">
        <v>4</v>
      </c>
      <c r="W705" s="5">
        <v>3</v>
      </c>
      <c r="X705" s="5" t="s">
        <v>5262</v>
      </c>
      <c r="Y705" s="5" t="s">
        <v>5260</v>
      </c>
      <c r="Z705" s="5" t="s">
        <v>5263</v>
      </c>
    </row>
    <row r="706" spans="1:26" x14ac:dyDescent="0.35">
      <c r="A706" s="8">
        <v>41</v>
      </c>
      <c r="B706" s="12" t="s">
        <v>5230</v>
      </c>
      <c r="C706" s="5" t="s">
        <v>5264</v>
      </c>
      <c r="D706" s="8">
        <v>2023</v>
      </c>
      <c r="E706" s="5" t="s">
        <v>5265</v>
      </c>
      <c r="F706" s="5" t="s">
        <v>5192</v>
      </c>
      <c r="G706" s="5" t="s">
        <v>5266</v>
      </c>
      <c r="H706" s="5" t="s">
        <v>5267</v>
      </c>
      <c r="I706" s="5">
        <v>708</v>
      </c>
      <c r="J706" s="6">
        <v>45469.38380787037</v>
      </c>
      <c r="K706" s="5" t="s">
        <v>49</v>
      </c>
      <c r="L706" s="5"/>
      <c r="M706" s="5"/>
      <c r="N706" s="5"/>
      <c r="O706" s="5"/>
      <c r="P706" s="5"/>
      <c r="Q706" s="5"/>
      <c r="R706" s="5"/>
      <c r="S706" s="5">
        <v>41</v>
      </c>
      <c r="T706" s="5">
        <v>41</v>
      </c>
      <c r="U706" s="5">
        <v>41</v>
      </c>
      <c r="V706" s="5">
        <v>1</v>
      </c>
      <c r="W706" s="5">
        <v>1</v>
      </c>
      <c r="X706" s="5" t="s">
        <v>5268</v>
      </c>
      <c r="Y706" s="5" t="s">
        <v>5266</v>
      </c>
      <c r="Z706" s="5" t="s">
        <v>5269</v>
      </c>
    </row>
    <row r="707" spans="1:26" x14ac:dyDescent="0.35">
      <c r="A707" s="8">
        <v>66</v>
      </c>
      <c r="B707" s="12" t="s">
        <v>5270</v>
      </c>
      <c r="C707" s="5" t="s">
        <v>5271</v>
      </c>
      <c r="D707" s="8">
        <v>2023</v>
      </c>
      <c r="E707" s="5" t="s">
        <v>82</v>
      </c>
      <c r="F707" s="5" t="s">
        <v>5192</v>
      </c>
      <c r="G707" s="5" t="s">
        <v>5272</v>
      </c>
      <c r="H707" s="5" t="s">
        <v>5273</v>
      </c>
      <c r="I707" s="5">
        <v>717</v>
      </c>
      <c r="J707" s="6">
        <v>45469.38380787037</v>
      </c>
      <c r="K707" s="5" t="s">
        <v>49</v>
      </c>
      <c r="L707" s="5"/>
      <c r="M707" s="5"/>
      <c r="N707" s="5"/>
      <c r="O707" s="5"/>
      <c r="P707" s="5"/>
      <c r="Q707" s="5"/>
      <c r="R707" s="5"/>
      <c r="S707" s="5">
        <v>66</v>
      </c>
      <c r="T707" s="5">
        <v>66</v>
      </c>
      <c r="U707" s="5">
        <v>17</v>
      </c>
      <c r="V707" s="5">
        <v>4</v>
      </c>
      <c r="W707" s="5">
        <v>1</v>
      </c>
      <c r="X707" s="5" t="s">
        <v>5274</v>
      </c>
      <c r="Y707" s="5" t="s">
        <v>5272</v>
      </c>
      <c r="Z707" s="5" t="s">
        <v>5275</v>
      </c>
    </row>
    <row r="708" spans="1:26" x14ac:dyDescent="0.35">
      <c r="A708" s="8">
        <v>59</v>
      </c>
      <c r="B708" s="12" t="s">
        <v>5276</v>
      </c>
      <c r="C708" s="5" t="s">
        <v>5277</v>
      </c>
      <c r="D708" s="8">
        <v>2021</v>
      </c>
      <c r="E708" s="5" t="s">
        <v>5278</v>
      </c>
      <c r="F708" s="5" t="s">
        <v>5192</v>
      </c>
      <c r="G708" s="5" t="s">
        <v>5279</v>
      </c>
      <c r="H708" s="5" t="s">
        <v>5280</v>
      </c>
      <c r="I708" s="5">
        <v>834</v>
      </c>
      <c r="J708" s="6">
        <v>45469.38380787037</v>
      </c>
      <c r="K708" s="5" t="s">
        <v>49</v>
      </c>
      <c r="L708" s="5"/>
      <c r="M708" s="5"/>
      <c r="N708" s="5"/>
      <c r="O708" s="5"/>
      <c r="P708" s="5"/>
      <c r="Q708" s="5"/>
      <c r="R708" s="5"/>
      <c r="S708" s="5">
        <v>59</v>
      </c>
      <c r="T708" s="5">
        <v>19.670000000000002</v>
      </c>
      <c r="U708" s="5">
        <v>12</v>
      </c>
      <c r="V708" s="5">
        <v>5</v>
      </c>
      <c r="W708" s="5">
        <v>3</v>
      </c>
      <c r="X708" s="5" t="s">
        <v>5281</v>
      </c>
      <c r="Y708" s="5" t="s">
        <v>5279</v>
      </c>
      <c r="Z708" s="5" t="s">
        <v>5282</v>
      </c>
    </row>
    <row r="709" spans="1:26" x14ac:dyDescent="0.35">
      <c r="A709" s="8">
        <v>42</v>
      </c>
      <c r="B709" s="12" t="s">
        <v>5283</v>
      </c>
      <c r="C709" s="5" t="s">
        <v>5284</v>
      </c>
      <c r="D709" s="8">
        <v>2022</v>
      </c>
      <c r="E709" s="5" t="s">
        <v>5285</v>
      </c>
      <c r="F709" s="5" t="s">
        <v>5192</v>
      </c>
      <c r="G709" s="5" t="s">
        <v>5286</v>
      </c>
      <c r="H709" s="5" t="s">
        <v>5287</v>
      </c>
      <c r="I709" s="5">
        <v>856</v>
      </c>
      <c r="J709" s="6">
        <v>45469.38380787037</v>
      </c>
      <c r="K709" s="5" t="s">
        <v>49</v>
      </c>
      <c r="L709" s="5"/>
      <c r="M709" s="5"/>
      <c r="N709" s="5"/>
      <c r="O709" s="5"/>
      <c r="P709" s="5"/>
      <c r="Q709" s="5"/>
      <c r="R709" s="5"/>
      <c r="S709" s="5">
        <v>42</v>
      </c>
      <c r="T709" s="5">
        <v>21</v>
      </c>
      <c r="U709" s="5">
        <v>11</v>
      </c>
      <c r="V709" s="5">
        <v>4</v>
      </c>
      <c r="W709" s="5">
        <v>2</v>
      </c>
      <c r="X709" s="5" t="s">
        <v>5288</v>
      </c>
      <c r="Y709" s="5" t="s">
        <v>5286</v>
      </c>
      <c r="Z709" s="5" t="s">
        <v>5289</v>
      </c>
    </row>
    <row r="710" spans="1:26" x14ac:dyDescent="0.35">
      <c r="A710" s="8">
        <v>83</v>
      </c>
      <c r="B710" s="12" t="s">
        <v>5290</v>
      </c>
      <c r="C710" s="5" t="s">
        <v>5291</v>
      </c>
      <c r="D710" s="8">
        <v>2021</v>
      </c>
      <c r="E710" s="5" t="s">
        <v>3042</v>
      </c>
      <c r="F710" s="5" t="s">
        <v>5192</v>
      </c>
      <c r="G710" s="5" t="s">
        <v>5292</v>
      </c>
      <c r="H710" s="5" t="s">
        <v>5293</v>
      </c>
      <c r="I710" s="5">
        <v>859</v>
      </c>
      <c r="J710" s="6">
        <v>45469.38380787037</v>
      </c>
      <c r="K710" s="5" t="s">
        <v>49</v>
      </c>
      <c r="L710" s="5"/>
      <c r="M710" s="5"/>
      <c r="N710" s="5"/>
      <c r="O710" s="5"/>
      <c r="P710" s="5"/>
      <c r="Q710" s="5"/>
      <c r="R710" s="5"/>
      <c r="S710" s="5">
        <v>83</v>
      </c>
      <c r="T710" s="5">
        <v>27.67</v>
      </c>
      <c r="U710" s="5">
        <v>28</v>
      </c>
      <c r="V710" s="5">
        <v>3</v>
      </c>
      <c r="W710" s="5">
        <v>3</v>
      </c>
      <c r="X710" s="5" t="s">
        <v>5294</v>
      </c>
      <c r="Y710" s="5" t="s">
        <v>5292</v>
      </c>
      <c r="Z710" s="5" t="s">
        <v>5295</v>
      </c>
    </row>
    <row r="711" spans="1:26" x14ac:dyDescent="0.35">
      <c r="A711" s="8">
        <v>20</v>
      </c>
      <c r="B711" s="12" t="s">
        <v>5296</v>
      </c>
      <c r="C711" s="5" t="s">
        <v>5297</v>
      </c>
      <c r="D711" s="8">
        <v>2022</v>
      </c>
      <c r="E711" s="5" t="s">
        <v>5298</v>
      </c>
      <c r="F711" s="5" t="s">
        <v>5192</v>
      </c>
      <c r="G711" s="5" t="s">
        <v>5299</v>
      </c>
      <c r="H711" s="5" t="s">
        <v>5300</v>
      </c>
      <c r="I711" s="5">
        <v>928</v>
      </c>
      <c r="J711" s="6">
        <v>45469.38380787037</v>
      </c>
      <c r="K711" s="5" t="s">
        <v>49</v>
      </c>
      <c r="L711" s="5"/>
      <c r="M711" s="5"/>
      <c r="N711" s="5"/>
      <c r="O711" s="5"/>
      <c r="P711" s="5"/>
      <c r="Q711" s="5"/>
      <c r="R711" s="5"/>
      <c r="S711" s="5">
        <v>20</v>
      </c>
      <c r="T711" s="5">
        <v>10</v>
      </c>
      <c r="U711" s="5">
        <v>10</v>
      </c>
      <c r="V711" s="5">
        <v>2</v>
      </c>
      <c r="W711" s="5">
        <v>2</v>
      </c>
      <c r="X711" s="5" t="s">
        <v>5301</v>
      </c>
      <c r="Y711" s="5" t="s">
        <v>5299</v>
      </c>
      <c r="Z711" s="5" t="s">
        <v>5302</v>
      </c>
    </row>
    <row r="712" spans="1:26" x14ac:dyDescent="0.35">
      <c r="A712" s="8">
        <v>53</v>
      </c>
      <c r="B712" s="12" t="s">
        <v>26</v>
      </c>
      <c r="C712" s="5" t="s">
        <v>5303</v>
      </c>
      <c r="D712" s="8">
        <v>2023</v>
      </c>
      <c r="E712" s="5" t="s">
        <v>5304</v>
      </c>
      <c r="F712" s="5" t="s">
        <v>5192</v>
      </c>
      <c r="G712" s="5" t="s">
        <v>5305</v>
      </c>
      <c r="H712" s="5" t="s">
        <v>5306</v>
      </c>
      <c r="I712" s="5">
        <v>959</v>
      </c>
      <c r="J712" s="6">
        <v>45469.38380787037</v>
      </c>
      <c r="K712" s="5" t="s">
        <v>49</v>
      </c>
      <c r="L712" s="5"/>
      <c r="M712" s="5"/>
      <c r="N712" s="5"/>
      <c r="O712" s="5"/>
      <c r="P712" s="5"/>
      <c r="Q712" s="5"/>
      <c r="R712" s="5"/>
      <c r="S712" s="5">
        <v>53</v>
      </c>
      <c r="T712" s="5">
        <v>53</v>
      </c>
      <c r="U712" s="5">
        <v>53</v>
      </c>
      <c r="V712" s="5">
        <v>1</v>
      </c>
      <c r="W712" s="5">
        <v>1</v>
      </c>
      <c r="X712" s="5" t="s">
        <v>4979</v>
      </c>
      <c r="Y712" s="5" t="s">
        <v>5305</v>
      </c>
      <c r="Z712" s="5" t="s">
        <v>5307</v>
      </c>
    </row>
    <row r="713" spans="1:26" x14ac:dyDescent="0.35">
      <c r="A713" s="8">
        <v>114</v>
      </c>
      <c r="B713" s="12" t="s">
        <v>5308</v>
      </c>
      <c r="C713" s="5" t="s">
        <v>5309</v>
      </c>
      <c r="D713" s="8">
        <v>2022</v>
      </c>
      <c r="E713" s="5" t="s">
        <v>5310</v>
      </c>
      <c r="F713" s="5" t="s">
        <v>5311</v>
      </c>
      <c r="G713" s="5" t="s">
        <v>5312</v>
      </c>
      <c r="H713" s="5" t="s">
        <v>5313</v>
      </c>
      <c r="I713" s="5">
        <v>936</v>
      </c>
      <c r="J713" s="6">
        <v>45469.38380787037</v>
      </c>
      <c r="K713" s="5" t="s">
        <v>49</v>
      </c>
      <c r="L713" s="5"/>
      <c r="M713" s="5"/>
      <c r="N713" s="5"/>
      <c r="O713" s="5"/>
      <c r="P713" s="5"/>
      <c r="Q713" s="5"/>
      <c r="R713" s="5"/>
      <c r="S713" s="5">
        <v>114</v>
      </c>
      <c r="T713" s="5">
        <v>57</v>
      </c>
      <c r="U713" s="5">
        <v>29</v>
      </c>
      <c r="V713" s="5">
        <v>4</v>
      </c>
      <c r="W713" s="5">
        <v>2</v>
      </c>
      <c r="X713" s="5" t="s">
        <v>5314</v>
      </c>
      <c r="Y713" s="5" t="s">
        <v>5312</v>
      </c>
      <c r="Z713" s="5" t="s">
        <v>5315</v>
      </c>
    </row>
    <row r="714" spans="1:26" x14ac:dyDescent="0.35">
      <c r="A714" s="8">
        <v>198</v>
      </c>
      <c r="B714" s="12" t="s">
        <v>5316</v>
      </c>
      <c r="C714" s="5" t="s">
        <v>5317</v>
      </c>
      <c r="D714" s="8">
        <v>2021</v>
      </c>
      <c r="E714" s="5" t="s">
        <v>5318</v>
      </c>
      <c r="F714" s="5" t="s">
        <v>5319</v>
      </c>
      <c r="G714" s="5" t="s">
        <v>5320</v>
      </c>
      <c r="H714" s="5" t="s">
        <v>5321</v>
      </c>
      <c r="I714" s="5">
        <v>731</v>
      </c>
      <c r="J714" s="6">
        <v>45469.38380787037</v>
      </c>
      <c r="K714" s="5"/>
      <c r="L714" s="5"/>
      <c r="M714" s="5"/>
      <c r="N714" s="5"/>
      <c r="O714" s="5"/>
      <c r="P714" s="5"/>
      <c r="Q714" s="5"/>
      <c r="R714" s="5"/>
      <c r="S714" s="5">
        <v>198</v>
      </c>
      <c r="T714" s="5">
        <v>66</v>
      </c>
      <c r="U714" s="5">
        <v>66</v>
      </c>
      <c r="V714" s="5">
        <v>3</v>
      </c>
      <c r="W714" s="5">
        <v>3</v>
      </c>
      <c r="X714" s="5" t="s">
        <v>5322</v>
      </c>
      <c r="Y714" s="5" t="s">
        <v>5323</v>
      </c>
      <c r="Z714" s="5" t="s">
        <v>5324</v>
      </c>
    </row>
    <row r="715" spans="1:26" x14ac:dyDescent="0.35">
      <c r="A715" s="8">
        <v>83</v>
      </c>
      <c r="B715" s="12" t="s">
        <v>5325</v>
      </c>
      <c r="C715" s="5" t="s">
        <v>5326</v>
      </c>
      <c r="D715" s="8">
        <v>2021</v>
      </c>
      <c r="E715" s="5" t="s">
        <v>5327</v>
      </c>
      <c r="F715" s="5" t="s">
        <v>5328</v>
      </c>
      <c r="G715" s="5" t="s">
        <v>5329</v>
      </c>
      <c r="H715" s="5" t="s">
        <v>5330</v>
      </c>
      <c r="I715" s="5">
        <v>367</v>
      </c>
      <c r="J715" s="6">
        <v>45469.38380787037</v>
      </c>
      <c r="K715" s="5"/>
      <c r="L715" s="5" t="s">
        <v>5331</v>
      </c>
      <c r="M715" s="5"/>
      <c r="N715" s="5"/>
      <c r="O715" s="5"/>
      <c r="P715" s="5"/>
      <c r="Q715" s="5"/>
      <c r="R715" s="5"/>
      <c r="S715" s="5">
        <v>83</v>
      </c>
      <c r="T715" s="5">
        <v>27.67</v>
      </c>
      <c r="U715" s="5">
        <v>21</v>
      </c>
      <c r="V715" s="5">
        <v>4</v>
      </c>
      <c r="W715" s="5">
        <v>3</v>
      </c>
      <c r="X715" s="5" t="s">
        <v>5332</v>
      </c>
      <c r="Y715" s="5" t="s">
        <v>5333</v>
      </c>
      <c r="Z715" s="5" t="s">
        <v>5334</v>
      </c>
    </row>
    <row r="716" spans="1:26" x14ac:dyDescent="0.35">
      <c r="A716" s="8">
        <v>138</v>
      </c>
      <c r="B716" s="12" t="s">
        <v>5335</v>
      </c>
      <c r="C716" s="5" t="s">
        <v>5336</v>
      </c>
      <c r="D716" s="8">
        <v>2021</v>
      </c>
      <c r="E716" s="5" t="s">
        <v>5337</v>
      </c>
      <c r="F716" s="5" t="s">
        <v>5338</v>
      </c>
      <c r="G716" s="5" t="s">
        <v>5339</v>
      </c>
      <c r="H716" s="5" t="s">
        <v>5340</v>
      </c>
      <c r="I716" s="5">
        <v>166</v>
      </c>
      <c r="J716" s="6">
        <v>45469.38380787037</v>
      </c>
      <c r="K716" s="5" t="s">
        <v>49</v>
      </c>
      <c r="L716" s="5"/>
      <c r="M716" s="5"/>
      <c r="N716" s="5"/>
      <c r="O716" s="5"/>
      <c r="P716" s="5"/>
      <c r="Q716" s="5"/>
      <c r="R716" s="5"/>
      <c r="S716" s="5">
        <v>138</v>
      </c>
      <c r="T716" s="5">
        <v>46</v>
      </c>
      <c r="U716" s="5">
        <v>69</v>
      </c>
      <c r="V716" s="5">
        <v>2</v>
      </c>
      <c r="W716" s="5">
        <v>3</v>
      </c>
      <c r="X716" s="5" t="s">
        <v>5341</v>
      </c>
      <c r="Y716" s="5" t="s">
        <v>5339</v>
      </c>
      <c r="Z716" s="5" t="s">
        <v>5342</v>
      </c>
    </row>
    <row r="717" spans="1:26" x14ac:dyDescent="0.35">
      <c r="A717" s="8">
        <v>31</v>
      </c>
      <c r="B717" s="12" t="s">
        <v>5343</v>
      </c>
      <c r="C717" s="5" t="s">
        <v>5344</v>
      </c>
      <c r="D717" s="8">
        <v>2021</v>
      </c>
      <c r="E717" s="5" t="s">
        <v>5345</v>
      </c>
      <c r="F717" s="5" t="s">
        <v>5346</v>
      </c>
      <c r="G717" s="5" t="s">
        <v>5347</v>
      </c>
      <c r="H717" s="5" t="s">
        <v>5348</v>
      </c>
      <c r="I717" s="5">
        <v>103</v>
      </c>
      <c r="J717" s="6">
        <v>45469.38380787037</v>
      </c>
      <c r="K717" s="5"/>
      <c r="L717" s="5"/>
      <c r="M717" s="5"/>
      <c r="N717" s="5"/>
      <c r="O717" s="5"/>
      <c r="P717" s="5"/>
      <c r="Q717" s="5"/>
      <c r="R717" s="5"/>
      <c r="S717" s="5">
        <v>31</v>
      </c>
      <c r="T717" s="5">
        <v>10.33</v>
      </c>
      <c r="U717" s="5">
        <v>31</v>
      </c>
      <c r="V717" s="5">
        <v>1</v>
      </c>
      <c r="W717" s="5">
        <v>3</v>
      </c>
      <c r="X717" s="5" t="s">
        <v>5349</v>
      </c>
      <c r="Y717" s="5" t="s">
        <v>5350</v>
      </c>
      <c r="Z717" s="5" t="s">
        <v>5351</v>
      </c>
    </row>
    <row r="718" spans="1:26" x14ac:dyDescent="0.35">
      <c r="A718" s="8">
        <v>76</v>
      </c>
      <c r="B718" s="12" t="s">
        <v>5352</v>
      </c>
      <c r="C718" s="5" t="s">
        <v>5353</v>
      </c>
      <c r="D718" s="8">
        <v>2022</v>
      </c>
      <c r="E718" s="5" t="s">
        <v>5354</v>
      </c>
      <c r="F718" s="5" t="s">
        <v>5355</v>
      </c>
      <c r="G718" s="5" t="s">
        <v>5356</v>
      </c>
      <c r="H718" s="5" t="s">
        <v>5357</v>
      </c>
      <c r="I718" s="5">
        <v>75</v>
      </c>
      <c r="J718" s="6">
        <v>45469.38380787037</v>
      </c>
      <c r="K718" s="5"/>
      <c r="L718" s="5" t="s">
        <v>5358</v>
      </c>
      <c r="M718" s="5"/>
      <c r="N718" s="5"/>
      <c r="O718" s="5"/>
      <c r="P718" s="5"/>
      <c r="Q718" s="5"/>
      <c r="R718" s="5"/>
      <c r="S718" s="5">
        <v>76</v>
      </c>
      <c r="T718" s="5">
        <v>38</v>
      </c>
      <c r="U718" s="5">
        <v>38</v>
      </c>
      <c r="V718" s="5">
        <v>2</v>
      </c>
      <c r="W718" s="5">
        <v>2</v>
      </c>
      <c r="X718" s="5" t="s">
        <v>5359</v>
      </c>
      <c r="Y718" s="5" t="s">
        <v>5360</v>
      </c>
      <c r="Z718" s="5" t="s">
        <v>5361</v>
      </c>
    </row>
    <row r="719" spans="1:26" x14ac:dyDescent="0.35">
      <c r="A719" s="8">
        <v>48</v>
      </c>
      <c r="B719" s="12" t="s">
        <v>5362</v>
      </c>
      <c r="C719" s="5" t="s">
        <v>5363</v>
      </c>
      <c r="D719" s="8">
        <v>2022</v>
      </c>
      <c r="E719" s="5" t="s">
        <v>5364</v>
      </c>
      <c r="F719" s="5" t="s">
        <v>5355</v>
      </c>
      <c r="G719" s="5" t="s">
        <v>5365</v>
      </c>
      <c r="H719" s="5" t="s">
        <v>5366</v>
      </c>
      <c r="I719" s="5">
        <v>603</v>
      </c>
      <c r="J719" s="6">
        <v>45469.38380787037</v>
      </c>
      <c r="K719" s="5"/>
      <c r="L719" s="5" t="s">
        <v>5367</v>
      </c>
      <c r="M719" s="5"/>
      <c r="N719" s="5"/>
      <c r="O719" s="5"/>
      <c r="P719" s="5"/>
      <c r="Q719" s="5"/>
      <c r="R719" s="5"/>
      <c r="S719" s="5">
        <v>48</v>
      </c>
      <c r="T719" s="5">
        <v>24</v>
      </c>
      <c r="U719" s="5">
        <v>24</v>
      </c>
      <c r="V719" s="5">
        <v>2</v>
      </c>
      <c r="W719" s="5">
        <v>2</v>
      </c>
      <c r="X719" s="5" t="s">
        <v>5368</v>
      </c>
      <c r="Y719" s="5" t="s">
        <v>5369</v>
      </c>
      <c r="Z719" s="5" t="s">
        <v>5370</v>
      </c>
    </row>
    <row r="720" spans="1:26" x14ac:dyDescent="0.35">
      <c r="A720" s="8">
        <v>145</v>
      </c>
      <c r="B720" s="12" t="s">
        <v>5371</v>
      </c>
      <c r="C720" s="5" t="s">
        <v>5372</v>
      </c>
      <c r="D720" s="8">
        <v>2021</v>
      </c>
      <c r="E720" s="5" t="s">
        <v>5373</v>
      </c>
      <c r="F720" s="5" t="s">
        <v>5374</v>
      </c>
      <c r="G720" s="5" t="s">
        <v>5375</v>
      </c>
      <c r="H720" s="5" t="s">
        <v>5376</v>
      </c>
      <c r="I720" s="5">
        <v>2</v>
      </c>
      <c r="J720" s="6">
        <v>45469.38380787037</v>
      </c>
      <c r="K720" s="5" t="s">
        <v>609</v>
      </c>
      <c r="L720" s="5"/>
      <c r="M720" s="5"/>
      <c r="N720" s="5"/>
      <c r="O720" s="5"/>
      <c r="P720" s="5"/>
      <c r="Q720" s="5"/>
      <c r="R720" s="5"/>
      <c r="S720" s="5">
        <v>145</v>
      </c>
      <c r="T720" s="5">
        <v>48.33</v>
      </c>
      <c r="U720" s="5">
        <v>145</v>
      </c>
      <c r="V720" s="5">
        <v>1</v>
      </c>
      <c r="W720" s="5">
        <v>3</v>
      </c>
      <c r="X720" s="5" t="s">
        <v>5377</v>
      </c>
      <c r="Y720" s="5" t="s">
        <v>5375</v>
      </c>
      <c r="Z720" s="5" t="s">
        <v>5378</v>
      </c>
    </row>
    <row r="721" spans="1:26" x14ac:dyDescent="0.35">
      <c r="A721" s="8">
        <v>86</v>
      </c>
      <c r="B721" s="12" t="s">
        <v>5379</v>
      </c>
      <c r="C721" s="5" t="s">
        <v>5380</v>
      </c>
      <c r="D721" s="8">
        <v>2021</v>
      </c>
      <c r="E721" s="5" t="s">
        <v>5381</v>
      </c>
      <c r="F721" s="5" t="s">
        <v>5382</v>
      </c>
      <c r="G721" s="5" t="s">
        <v>5383</v>
      </c>
      <c r="H721" s="5" t="s">
        <v>5384</v>
      </c>
      <c r="I721" s="5">
        <v>20</v>
      </c>
      <c r="J721" s="6">
        <v>45469.38380787037</v>
      </c>
      <c r="K721" s="5"/>
      <c r="L721" s="5" t="s">
        <v>5385</v>
      </c>
      <c r="M721" s="5"/>
      <c r="N721" s="5"/>
      <c r="O721" s="5"/>
      <c r="P721" s="5"/>
      <c r="Q721" s="5"/>
      <c r="R721" s="5"/>
      <c r="S721" s="5">
        <v>86</v>
      </c>
      <c r="T721" s="5">
        <v>28.67</v>
      </c>
      <c r="U721" s="5">
        <v>22</v>
      </c>
      <c r="V721" s="5">
        <v>4</v>
      </c>
      <c r="W721" s="5">
        <v>3</v>
      </c>
      <c r="X721" s="5" t="s">
        <v>5386</v>
      </c>
      <c r="Y721" s="5" t="s">
        <v>5387</v>
      </c>
      <c r="Z721" s="5" t="s">
        <v>5388</v>
      </c>
    </row>
    <row r="722" spans="1:26" x14ac:dyDescent="0.35">
      <c r="A722" s="8">
        <v>81</v>
      </c>
      <c r="B722" s="12" t="s">
        <v>5389</v>
      </c>
      <c r="C722" s="5" t="s">
        <v>5390</v>
      </c>
      <c r="D722" s="8">
        <v>2021</v>
      </c>
      <c r="E722" s="5" t="s">
        <v>5391</v>
      </c>
      <c r="F722" s="5" t="s">
        <v>5392</v>
      </c>
      <c r="G722" s="5" t="s">
        <v>5393</v>
      </c>
      <c r="H722" s="5" t="s">
        <v>5394</v>
      </c>
      <c r="I722" s="5">
        <v>222</v>
      </c>
      <c r="J722" s="6">
        <v>45469.38380787037</v>
      </c>
      <c r="K722" s="5"/>
      <c r="L722" s="5"/>
      <c r="M722" s="5"/>
      <c r="N722" s="5"/>
      <c r="O722" s="5"/>
      <c r="P722" s="5"/>
      <c r="Q722" s="5"/>
      <c r="R722" s="5"/>
      <c r="S722" s="5">
        <v>81</v>
      </c>
      <c r="T722" s="5">
        <v>27</v>
      </c>
      <c r="U722" s="5">
        <v>41</v>
      </c>
      <c r="V722" s="5">
        <v>2</v>
      </c>
      <c r="W722" s="5">
        <v>3</v>
      </c>
      <c r="X722" s="5" t="s">
        <v>5395</v>
      </c>
      <c r="Y722" s="5"/>
      <c r="Z722" s="5" t="s">
        <v>5396</v>
      </c>
    </row>
    <row r="723" spans="1:26" x14ac:dyDescent="0.35">
      <c r="A723" s="8">
        <v>104</v>
      </c>
      <c r="B723" s="12" t="s">
        <v>5397</v>
      </c>
      <c r="C723" s="5" t="s">
        <v>5398</v>
      </c>
      <c r="D723" s="8">
        <v>2021</v>
      </c>
      <c r="E723" s="5" t="s">
        <v>5399</v>
      </c>
      <c r="F723" s="5" t="s">
        <v>5392</v>
      </c>
      <c r="G723" s="5" t="s">
        <v>5400</v>
      </c>
      <c r="H723" s="5" t="s">
        <v>5401</v>
      </c>
      <c r="I723" s="5">
        <v>232</v>
      </c>
      <c r="J723" s="6">
        <v>45469.38380787037</v>
      </c>
      <c r="K723" s="5"/>
      <c r="L723" s="5"/>
      <c r="M723" s="5"/>
      <c r="N723" s="5"/>
      <c r="O723" s="5"/>
      <c r="P723" s="5"/>
      <c r="Q723" s="5"/>
      <c r="R723" s="5"/>
      <c r="S723" s="5">
        <v>104</v>
      </c>
      <c r="T723" s="5">
        <v>34.67</v>
      </c>
      <c r="U723" s="5">
        <v>35</v>
      </c>
      <c r="V723" s="5">
        <v>3</v>
      </c>
      <c r="W723" s="5">
        <v>3</v>
      </c>
      <c r="X723" s="5" t="s">
        <v>5402</v>
      </c>
      <c r="Y723" s="5"/>
      <c r="Z723" s="5" t="s">
        <v>5403</v>
      </c>
    </row>
    <row r="724" spans="1:26" x14ac:dyDescent="0.35">
      <c r="A724" s="8">
        <v>78</v>
      </c>
      <c r="B724" s="12" t="s">
        <v>5404</v>
      </c>
      <c r="C724" s="5" t="s">
        <v>5405</v>
      </c>
      <c r="D724" s="8">
        <v>2023</v>
      </c>
      <c r="E724" s="5" t="s">
        <v>5406</v>
      </c>
      <c r="F724" s="5" t="s">
        <v>5407</v>
      </c>
      <c r="G724" s="5" t="s">
        <v>5408</v>
      </c>
      <c r="H724" s="5" t="s">
        <v>5409</v>
      </c>
      <c r="I724" s="5">
        <v>59</v>
      </c>
      <c r="J724" s="6">
        <v>45469.38380787037</v>
      </c>
      <c r="K724" s="5"/>
      <c r="L724" s="5"/>
      <c r="M724" s="5"/>
      <c r="N724" s="5"/>
      <c r="O724" s="5"/>
      <c r="P724" s="5"/>
      <c r="Q724" s="5"/>
      <c r="R724" s="5"/>
      <c r="S724" s="5">
        <v>78</v>
      </c>
      <c r="T724" s="5">
        <v>78</v>
      </c>
      <c r="U724" s="5">
        <v>39</v>
      </c>
      <c r="V724" s="5">
        <v>2</v>
      </c>
      <c r="W724" s="5">
        <v>1</v>
      </c>
      <c r="X724" s="5" t="s">
        <v>5410</v>
      </c>
      <c r="Y724" s="5" t="s">
        <v>5411</v>
      </c>
      <c r="Z724" s="5" t="s">
        <v>5412</v>
      </c>
    </row>
    <row r="725" spans="1:26" x14ac:dyDescent="0.35">
      <c r="A725" s="8">
        <v>36</v>
      </c>
      <c r="B725" s="12" t="s">
        <v>5413</v>
      </c>
      <c r="C725" s="5" t="s">
        <v>5414</v>
      </c>
      <c r="D725" s="8">
        <v>2023</v>
      </c>
      <c r="E725" s="5" t="s">
        <v>5415</v>
      </c>
      <c r="F725" s="5" t="s">
        <v>5416</v>
      </c>
      <c r="G725" s="5" t="s">
        <v>5417</v>
      </c>
      <c r="H725" s="5" t="s">
        <v>5418</v>
      </c>
      <c r="I725" s="5">
        <v>9</v>
      </c>
      <c r="J725" s="6">
        <v>45469.38380787037</v>
      </c>
      <c r="K725" s="5"/>
      <c r="L725" s="5" t="s">
        <v>5419</v>
      </c>
      <c r="M725" s="5"/>
      <c r="N725" s="5"/>
      <c r="O725" s="5"/>
      <c r="P725" s="5"/>
      <c r="Q725" s="5"/>
      <c r="R725" s="5"/>
      <c r="S725" s="5">
        <v>36</v>
      </c>
      <c r="T725" s="5">
        <v>36</v>
      </c>
      <c r="U725" s="5">
        <v>36</v>
      </c>
      <c r="V725" s="5">
        <v>1</v>
      </c>
      <c r="W725" s="5">
        <v>1</v>
      </c>
      <c r="X725" s="5" t="s">
        <v>5420</v>
      </c>
      <c r="Y725" s="5" t="s">
        <v>5421</v>
      </c>
      <c r="Z725" s="5" t="s">
        <v>5422</v>
      </c>
    </row>
    <row r="726" spans="1:26" x14ac:dyDescent="0.35">
      <c r="A726" s="8">
        <v>61</v>
      </c>
      <c r="B726" s="12" t="s">
        <v>5423</v>
      </c>
      <c r="C726" s="5" t="s">
        <v>5424</v>
      </c>
      <c r="D726" s="8">
        <v>2024</v>
      </c>
      <c r="E726" s="5" t="s">
        <v>5425</v>
      </c>
      <c r="F726" s="5" t="s">
        <v>5416</v>
      </c>
      <c r="G726" s="5" t="s">
        <v>5426</v>
      </c>
      <c r="H726" s="5" t="s">
        <v>5427</v>
      </c>
      <c r="I726" s="5">
        <v>12</v>
      </c>
      <c r="J726" s="6">
        <v>45469.38380787037</v>
      </c>
      <c r="K726" s="5" t="s">
        <v>609</v>
      </c>
      <c r="L726" s="5" t="s">
        <v>5428</v>
      </c>
      <c r="M726" s="5"/>
      <c r="N726" s="5"/>
      <c r="O726" s="5"/>
      <c r="P726" s="5"/>
      <c r="Q726" s="5"/>
      <c r="R726" s="5"/>
      <c r="S726" s="5">
        <v>61</v>
      </c>
      <c r="T726" s="5">
        <v>61</v>
      </c>
      <c r="U726" s="5">
        <v>20</v>
      </c>
      <c r="V726" s="5">
        <v>3</v>
      </c>
      <c r="W726" s="5">
        <v>1</v>
      </c>
      <c r="X726" s="5" t="s">
        <v>5429</v>
      </c>
      <c r="Y726" s="5" t="s">
        <v>5426</v>
      </c>
      <c r="Z726" s="5" t="s">
        <v>5430</v>
      </c>
    </row>
    <row r="727" spans="1:26" x14ac:dyDescent="0.35">
      <c r="A727" s="8">
        <v>126</v>
      </c>
      <c r="B727" s="12" t="s">
        <v>5431</v>
      </c>
      <c r="C727" s="5" t="s">
        <v>5432</v>
      </c>
      <c r="D727" s="8">
        <v>2022</v>
      </c>
      <c r="E727" s="5" t="s">
        <v>5433</v>
      </c>
      <c r="F727" s="5" t="s">
        <v>5416</v>
      </c>
      <c r="G727" s="5" t="s">
        <v>5434</v>
      </c>
      <c r="H727" s="5" t="s">
        <v>5435</v>
      </c>
      <c r="I727" s="5">
        <v>14</v>
      </c>
      <c r="J727" s="6">
        <v>45469.38380787037</v>
      </c>
      <c r="K727" s="5" t="s">
        <v>609</v>
      </c>
      <c r="L727" s="5" t="s">
        <v>5436</v>
      </c>
      <c r="M727" s="5"/>
      <c r="N727" s="5"/>
      <c r="O727" s="5"/>
      <c r="P727" s="5"/>
      <c r="Q727" s="5"/>
      <c r="R727" s="5"/>
      <c r="S727" s="5">
        <v>126</v>
      </c>
      <c r="T727" s="5">
        <v>63</v>
      </c>
      <c r="U727" s="5">
        <v>32</v>
      </c>
      <c r="V727" s="5">
        <v>4</v>
      </c>
      <c r="W727" s="5">
        <v>2</v>
      </c>
      <c r="X727" s="5" t="s">
        <v>5437</v>
      </c>
      <c r="Y727" s="5" t="s">
        <v>5434</v>
      </c>
      <c r="Z727" s="5" t="s">
        <v>5438</v>
      </c>
    </row>
    <row r="728" spans="1:26" x14ac:dyDescent="0.35">
      <c r="A728" s="8">
        <v>92</v>
      </c>
      <c r="B728" s="12" t="s">
        <v>5439</v>
      </c>
      <c r="C728" s="5" t="s">
        <v>5440</v>
      </c>
      <c r="D728" s="8">
        <v>2022</v>
      </c>
      <c r="E728" s="5" t="s">
        <v>5441</v>
      </c>
      <c r="F728" s="5" t="s">
        <v>5416</v>
      </c>
      <c r="G728" s="5" t="s">
        <v>5442</v>
      </c>
      <c r="H728" s="5" t="s">
        <v>5443</v>
      </c>
      <c r="I728" s="5">
        <v>15</v>
      </c>
      <c r="J728" s="6">
        <v>45469.38380787037</v>
      </c>
      <c r="K728" s="5"/>
      <c r="L728" s="5" t="s">
        <v>5444</v>
      </c>
      <c r="M728" s="5"/>
      <c r="N728" s="5"/>
      <c r="O728" s="5"/>
      <c r="P728" s="5"/>
      <c r="Q728" s="5"/>
      <c r="R728" s="5"/>
      <c r="S728" s="5">
        <v>92</v>
      </c>
      <c r="T728" s="5">
        <v>46</v>
      </c>
      <c r="U728" s="5">
        <v>31</v>
      </c>
      <c r="V728" s="5">
        <v>3</v>
      </c>
      <c r="W728" s="5">
        <v>2</v>
      </c>
      <c r="X728" s="5" t="s">
        <v>5445</v>
      </c>
      <c r="Y728" s="5"/>
      <c r="Z728" s="5" t="s">
        <v>5446</v>
      </c>
    </row>
    <row r="729" spans="1:26" x14ac:dyDescent="0.35">
      <c r="A729" s="8">
        <v>179</v>
      </c>
      <c r="B729" s="12" t="s">
        <v>5447</v>
      </c>
      <c r="C729" s="5" t="s">
        <v>5448</v>
      </c>
      <c r="D729" s="8">
        <v>2023</v>
      </c>
      <c r="E729" s="5" t="s">
        <v>5449</v>
      </c>
      <c r="F729" s="5" t="s">
        <v>5416</v>
      </c>
      <c r="G729" s="5" t="s">
        <v>5450</v>
      </c>
      <c r="H729" s="5" t="s">
        <v>5451</v>
      </c>
      <c r="I729" s="5">
        <v>23</v>
      </c>
      <c r="J729" s="6">
        <v>45469.38380787037</v>
      </c>
      <c r="K729" s="5" t="s">
        <v>609</v>
      </c>
      <c r="L729" s="5" t="s">
        <v>5452</v>
      </c>
      <c r="M729" s="5"/>
      <c r="N729" s="5"/>
      <c r="O729" s="5"/>
      <c r="P729" s="5"/>
      <c r="Q729" s="5"/>
      <c r="R729" s="5"/>
      <c r="S729" s="5">
        <v>179</v>
      </c>
      <c r="T729" s="5">
        <v>179</v>
      </c>
      <c r="U729" s="5">
        <v>45</v>
      </c>
      <c r="V729" s="5">
        <v>4</v>
      </c>
      <c r="W729" s="5">
        <v>1</v>
      </c>
      <c r="X729" s="5" t="s">
        <v>5453</v>
      </c>
      <c r="Y729" s="5" t="s">
        <v>5450</v>
      </c>
      <c r="Z729" s="5" t="s">
        <v>5454</v>
      </c>
    </row>
    <row r="730" spans="1:26" x14ac:dyDescent="0.35">
      <c r="A730" s="8">
        <v>36</v>
      </c>
      <c r="B730" s="12" t="s">
        <v>5455</v>
      </c>
      <c r="C730" s="5" t="s">
        <v>5456</v>
      </c>
      <c r="D730" s="8">
        <v>2022</v>
      </c>
      <c r="E730" s="5" t="s">
        <v>2101</v>
      </c>
      <c r="F730" s="5" t="s">
        <v>5416</v>
      </c>
      <c r="G730" s="5" t="s">
        <v>5457</v>
      </c>
      <c r="H730" s="5" t="s">
        <v>5458</v>
      </c>
      <c r="I730" s="5">
        <v>37</v>
      </c>
      <c r="J730" s="6">
        <v>45469.38380787037</v>
      </c>
      <c r="K730" s="5"/>
      <c r="L730" s="5" t="s">
        <v>5459</v>
      </c>
      <c r="M730" s="5"/>
      <c r="N730" s="5"/>
      <c r="O730" s="5"/>
      <c r="P730" s="5"/>
      <c r="Q730" s="5"/>
      <c r="R730" s="5"/>
      <c r="S730" s="5">
        <v>36</v>
      </c>
      <c r="T730" s="5">
        <v>18</v>
      </c>
      <c r="U730" s="5">
        <v>9</v>
      </c>
      <c r="V730" s="5">
        <v>4</v>
      </c>
      <c r="W730" s="5">
        <v>2</v>
      </c>
      <c r="X730" s="5" t="s">
        <v>5460</v>
      </c>
      <c r="Y730" s="5" t="s">
        <v>5461</v>
      </c>
      <c r="Z730" s="5" t="s">
        <v>5462</v>
      </c>
    </row>
    <row r="731" spans="1:26" x14ac:dyDescent="0.35">
      <c r="A731" s="8">
        <v>23</v>
      </c>
      <c r="B731" s="12" t="s">
        <v>5463</v>
      </c>
      <c r="C731" s="5" t="s">
        <v>5464</v>
      </c>
      <c r="D731" s="8">
        <v>2024</v>
      </c>
      <c r="E731" s="5" t="s">
        <v>5465</v>
      </c>
      <c r="F731" s="5" t="s">
        <v>5416</v>
      </c>
      <c r="G731" s="5" t="s">
        <v>5466</v>
      </c>
      <c r="H731" s="5" t="s">
        <v>5467</v>
      </c>
      <c r="I731" s="5">
        <v>43</v>
      </c>
      <c r="J731" s="6">
        <v>45469.38380787037</v>
      </c>
      <c r="K731" s="5" t="s">
        <v>609</v>
      </c>
      <c r="L731" s="5" t="s">
        <v>5468</v>
      </c>
      <c r="M731" s="5"/>
      <c r="N731" s="5"/>
      <c r="O731" s="5"/>
      <c r="P731" s="5"/>
      <c r="Q731" s="5"/>
      <c r="R731" s="5"/>
      <c r="S731" s="5">
        <v>23</v>
      </c>
      <c r="T731" s="5">
        <v>23</v>
      </c>
      <c r="U731" s="5">
        <v>8</v>
      </c>
      <c r="V731" s="5">
        <v>3</v>
      </c>
      <c r="W731" s="5">
        <v>1</v>
      </c>
      <c r="X731" s="5" t="s">
        <v>5469</v>
      </c>
      <c r="Y731" s="5" t="s">
        <v>5466</v>
      </c>
      <c r="Z731" s="5" t="s">
        <v>5470</v>
      </c>
    </row>
    <row r="732" spans="1:26" x14ac:dyDescent="0.35">
      <c r="A732" s="8">
        <v>35</v>
      </c>
      <c r="B732" s="12" t="s">
        <v>5471</v>
      </c>
      <c r="C732" s="5" t="s">
        <v>5472</v>
      </c>
      <c r="D732" s="8">
        <v>2024</v>
      </c>
      <c r="E732" s="5" t="s">
        <v>5473</v>
      </c>
      <c r="F732" s="5" t="s">
        <v>5416</v>
      </c>
      <c r="G732" s="5" t="s">
        <v>5474</v>
      </c>
      <c r="H732" s="5" t="s">
        <v>5475</v>
      </c>
      <c r="I732" s="5">
        <v>66</v>
      </c>
      <c r="J732" s="6">
        <v>45469.38380787037</v>
      </c>
      <c r="K732" s="5" t="s">
        <v>609</v>
      </c>
      <c r="L732" s="5" t="s">
        <v>5476</v>
      </c>
      <c r="M732" s="5"/>
      <c r="N732" s="5"/>
      <c r="O732" s="5"/>
      <c r="P732" s="5"/>
      <c r="Q732" s="5"/>
      <c r="R732" s="5"/>
      <c r="S732" s="5">
        <v>35</v>
      </c>
      <c r="T732" s="5">
        <v>35</v>
      </c>
      <c r="U732" s="5">
        <v>7</v>
      </c>
      <c r="V732" s="5">
        <v>5</v>
      </c>
      <c r="W732" s="5">
        <v>1</v>
      </c>
      <c r="X732" s="5" t="s">
        <v>5477</v>
      </c>
      <c r="Y732" s="5" t="s">
        <v>5474</v>
      </c>
      <c r="Z732" s="5" t="s">
        <v>5478</v>
      </c>
    </row>
    <row r="733" spans="1:26" x14ac:dyDescent="0.35">
      <c r="A733" s="8">
        <v>62</v>
      </c>
      <c r="B733" s="12" t="s">
        <v>5479</v>
      </c>
      <c r="C733" s="5" t="s">
        <v>5480</v>
      </c>
      <c r="D733" s="8">
        <v>2022</v>
      </c>
      <c r="E733" s="5" t="s">
        <v>5481</v>
      </c>
      <c r="F733" s="5" t="s">
        <v>5416</v>
      </c>
      <c r="G733" s="5" t="s">
        <v>5482</v>
      </c>
      <c r="H733" s="5" t="s">
        <v>5483</v>
      </c>
      <c r="I733" s="5">
        <v>70</v>
      </c>
      <c r="J733" s="6">
        <v>45469.38380787037</v>
      </c>
      <c r="K733" s="5"/>
      <c r="L733" s="5" t="s">
        <v>5484</v>
      </c>
      <c r="M733" s="5"/>
      <c r="N733" s="5"/>
      <c r="O733" s="5"/>
      <c r="P733" s="5"/>
      <c r="Q733" s="5"/>
      <c r="R733" s="5"/>
      <c r="S733" s="5">
        <v>62</v>
      </c>
      <c r="T733" s="5">
        <v>31</v>
      </c>
      <c r="U733" s="5">
        <v>21</v>
      </c>
      <c r="V733" s="5">
        <v>3</v>
      </c>
      <c r="W733" s="5">
        <v>2</v>
      </c>
      <c r="X733" s="5" t="s">
        <v>5485</v>
      </c>
      <c r="Y733" s="5"/>
      <c r="Z733" s="5" t="s">
        <v>5486</v>
      </c>
    </row>
    <row r="734" spans="1:26" x14ac:dyDescent="0.35">
      <c r="A734" s="8">
        <v>93</v>
      </c>
      <c r="B734" s="12" t="s">
        <v>5487</v>
      </c>
      <c r="C734" s="5" t="s">
        <v>5488</v>
      </c>
      <c r="D734" s="8">
        <v>2021</v>
      </c>
      <c r="E734" s="5"/>
      <c r="F734" s="5" t="s">
        <v>5416</v>
      </c>
      <c r="G734" s="5" t="s">
        <v>5489</v>
      </c>
      <c r="H734" s="5" t="s">
        <v>5490</v>
      </c>
      <c r="I734" s="5">
        <v>71</v>
      </c>
      <c r="J734" s="6">
        <v>45469.38380787037</v>
      </c>
      <c r="K734" s="5" t="s">
        <v>63</v>
      </c>
      <c r="L734" s="5" t="s">
        <v>5491</v>
      </c>
      <c r="M734" s="5"/>
      <c r="N734" s="5"/>
      <c r="O734" s="5"/>
      <c r="P734" s="5"/>
      <c r="Q734" s="5"/>
      <c r="R734" s="5"/>
      <c r="S734" s="5">
        <v>93</v>
      </c>
      <c r="T734" s="5">
        <v>31</v>
      </c>
      <c r="U734" s="5">
        <v>93</v>
      </c>
      <c r="V734" s="5">
        <v>1</v>
      </c>
      <c r="W734" s="5">
        <v>3</v>
      </c>
      <c r="X734" s="5" t="s">
        <v>5492</v>
      </c>
      <c r="Y734" s="5" t="s">
        <v>5493</v>
      </c>
      <c r="Z734" s="5" t="s">
        <v>5494</v>
      </c>
    </row>
    <row r="735" spans="1:26" x14ac:dyDescent="0.35">
      <c r="A735" s="8">
        <v>147</v>
      </c>
      <c r="B735" s="12" t="s">
        <v>5495</v>
      </c>
      <c r="C735" s="5" t="s">
        <v>5496</v>
      </c>
      <c r="D735" s="8">
        <v>2022</v>
      </c>
      <c r="E735" s="5" t="s">
        <v>5497</v>
      </c>
      <c r="F735" s="5" t="s">
        <v>5416</v>
      </c>
      <c r="G735" s="5" t="s">
        <v>5498</v>
      </c>
      <c r="H735" s="5" t="s">
        <v>5499</v>
      </c>
      <c r="I735" s="5">
        <v>72</v>
      </c>
      <c r="J735" s="6">
        <v>45469.38380787037</v>
      </c>
      <c r="K735" s="5"/>
      <c r="L735" s="5" t="s">
        <v>5500</v>
      </c>
      <c r="M735" s="5"/>
      <c r="N735" s="5"/>
      <c r="O735" s="5"/>
      <c r="P735" s="5"/>
      <c r="Q735" s="5"/>
      <c r="R735" s="5"/>
      <c r="S735" s="5">
        <v>147</v>
      </c>
      <c r="T735" s="5">
        <v>73.5</v>
      </c>
      <c r="U735" s="5">
        <v>37</v>
      </c>
      <c r="V735" s="5">
        <v>4</v>
      </c>
      <c r="W735" s="5">
        <v>2</v>
      </c>
      <c r="X735" s="5" t="s">
        <v>5501</v>
      </c>
      <c r="Y735" s="5"/>
      <c r="Z735" s="5" t="s">
        <v>5502</v>
      </c>
    </row>
    <row r="736" spans="1:26" x14ac:dyDescent="0.35">
      <c r="A736" s="8">
        <v>480</v>
      </c>
      <c r="B736" s="12" t="s">
        <v>5503</v>
      </c>
      <c r="C736" s="5" t="s">
        <v>5504</v>
      </c>
      <c r="D736" s="8">
        <v>2022</v>
      </c>
      <c r="E736" s="5" t="s">
        <v>5098</v>
      </c>
      <c r="F736" s="5" t="s">
        <v>5416</v>
      </c>
      <c r="G736" s="5" t="s">
        <v>5505</v>
      </c>
      <c r="H736" s="5" t="s">
        <v>5506</v>
      </c>
      <c r="I736" s="5">
        <v>74</v>
      </c>
      <c r="J736" s="6">
        <v>45469.38380787037</v>
      </c>
      <c r="K736" s="5" t="s">
        <v>609</v>
      </c>
      <c r="L736" s="5" t="s">
        <v>5507</v>
      </c>
      <c r="M736" s="5"/>
      <c r="N736" s="5"/>
      <c r="O736" s="5"/>
      <c r="P736" s="5"/>
      <c r="Q736" s="5"/>
      <c r="R736" s="5"/>
      <c r="S736" s="5">
        <v>480</v>
      </c>
      <c r="T736" s="5">
        <v>240</v>
      </c>
      <c r="U736" s="5">
        <v>120</v>
      </c>
      <c r="V736" s="5">
        <v>4</v>
      </c>
      <c r="W736" s="5">
        <v>2</v>
      </c>
      <c r="X736" s="5" t="s">
        <v>5508</v>
      </c>
      <c r="Y736" s="5" t="s">
        <v>5505</v>
      </c>
      <c r="Z736" s="5" t="s">
        <v>5509</v>
      </c>
    </row>
    <row r="737" spans="1:26" x14ac:dyDescent="0.35">
      <c r="A737" s="8">
        <v>58</v>
      </c>
      <c r="B737" s="12" t="s">
        <v>5510</v>
      </c>
      <c r="C737" s="5" t="s">
        <v>5511</v>
      </c>
      <c r="D737" s="8">
        <v>2023</v>
      </c>
      <c r="E737" s="5" t="s">
        <v>5512</v>
      </c>
      <c r="F737" s="5" t="s">
        <v>5416</v>
      </c>
      <c r="G737" s="5" t="s">
        <v>5513</v>
      </c>
      <c r="H737" s="5" t="s">
        <v>5514</v>
      </c>
      <c r="I737" s="5">
        <v>76</v>
      </c>
      <c r="J737" s="6">
        <v>45469.38380787037</v>
      </c>
      <c r="K737" s="5" t="s">
        <v>609</v>
      </c>
      <c r="L737" s="5" t="s">
        <v>5515</v>
      </c>
      <c r="M737" s="5"/>
      <c r="N737" s="5"/>
      <c r="O737" s="5"/>
      <c r="P737" s="5"/>
      <c r="Q737" s="5"/>
      <c r="R737" s="5"/>
      <c r="S737" s="5">
        <v>58</v>
      </c>
      <c r="T737" s="5">
        <v>58</v>
      </c>
      <c r="U737" s="5">
        <v>19</v>
      </c>
      <c r="V737" s="5">
        <v>3</v>
      </c>
      <c r="W737" s="5">
        <v>1</v>
      </c>
      <c r="X737" s="5" t="s">
        <v>5516</v>
      </c>
      <c r="Y737" s="5" t="s">
        <v>5513</v>
      </c>
      <c r="Z737" s="5" t="s">
        <v>5517</v>
      </c>
    </row>
    <row r="738" spans="1:26" x14ac:dyDescent="0.35">
      <c r="A738" s="8">
        <v>133</v>
      </c>
      <c r="B738" s="12" t="s">
        <v>5518</v>
      </c>
      <c r="C738" s="5" t="s">
        <v>5519</v>
      </c>
      <c r="D738" s="8">
        <v>2021</v>
      </c>
      <c r="E738" s="5" t="s">
        <v>5520</v>
      </c>
      <c r="F738" s="5" t="s">
        <v>5416</v>
      </c>
      <c r="G738" s="5" t="s">
        <v>5521</v>
      </c>
      <c r="H738" s="5" t="s">
        <v>5522</v>
      </c>
      <c r="I738" s="5">
        <v>77</v>
      </c>
      <c r="J738" s="6">
        <v>45469.38380787037</v>
      </c>
      <c r="K738" s="5" t="s">
        <v>609</v>
      </c>
      <c r="L738" s="5" t="s">
        <v>5523</v>
      </c>
      <c r="M738" s="5"/>
      <c r="N738" s="5"/>
      <c r="O738" s="5"/>
      <c r="P738" s="5"/>
      <c r="Q738" s="5"/>
      <c r="R738" s="5"/>
      <c r="S738" s="5">
        <v>133</v>
      </c>
      <c r="T738" s="5">
        <v>44.33</v>
      </c>
      <c r="U738" s="5">
        <v>44</v>
      </c>
      <c r="V738" s="5">
        <v>3</v>
      </c>
      <c r="W738" s="5">
        <v>3</v>
      </c>
      <c r="X738" s="5" t="s">
        <v>5524</v>
      </c>
      <c r="Y738" s="5" t="s">
        <v>5521</v>
      </c>
      <c r="Z738" s="5" t="s">
        <v>5525</v>
      </c>
    </row>
    <row r="739" spans="1:26" x14ac:dyDescent="0.35">
      <c r="A739" s="8">
        <v>79</v>
      </c>
      <c r="B739" s="12" t="s">
        <v>5526</v>
      </c>
      <c r="C739" s="5" t="s">
        <v>5527</v>
      </c>
      <c r="D739" s="8">
        <v>2021</v>
      </c>
      <c r="E739" s="5" t="s">
        <v>5528</v>
      </c>
      <c r="F739" s="5" t="s">
        <v>5416</v>
      </c>
      <c r="G739" s="5" t="s">
        <v>5529</v>
      </c>
      <c r="H739" s="5" t="s">
        <v>5530</v>
      </c>
      <c r="I739" s="5">
        <v>82</v>
      </c>
      <c r="J739" s="6">
        <v>45469.38380787037</v>
      </c>
      <c r="K739" s="5"/>
      <c r="L739" s="5" t="s">
        <v>5531</v>
      </c>
      <c r="M739" s="5"/>
      <c r="N739" s="5"/>
      <c r="O739" s="5"/>
      <c r="P739" s="5"/>
      <c r="Q739" s="5"/>
      <c r="R739" s="5"/>
      <c r="S739" s="5">
        <v>79</v>
      </c>
      <c r="T739" s="5">
        <v>26.33</v>
      </c>
      <c r="U739" s="5">
        <v>20</v>
      </c>
      <c r="V739" s="5">
        <v>4</v>
      </c>
      <c r="W739" s="5">
        <v>3</v>
      </c>
      <c r="X739" s="5" t="s">
        <v>5532</v>
      </c>
      <c r="Y739" s="5"/>
      <c r="Z739" s="5" t="s">
        <v>5533</v>
      </c>
    </row>
    <row r="740" spans="1:26" x14ac:dyDescent="0.35">
      <c r="A740" s="8">
        <v>52</v>
      </c>
      <c r="B740" s="12" t="s">
        <v>5534</v>
      </c>
      <c r="C740" s="5" t="s">
        <v>5535</v>
      </c>
      <c r="D740" s="8">
        <v>2022</v>
      </c>
      <c r="E740" s="5" t="s">
        <v>82</v>
      </c>
      <c r="F740" s="5" t="s">
        <v>5416</v>
      </c>
      <c r="G740" s="5" t="s">
        <v>5536</v>
      </c>
      <c r="H740" s="5" t="s">
        <v>5537</v>
      </c>
      <c r="I740" s="5">
        <v>90</v>
      </c>
      <c r="J740" s="6">
        <v>45469.38380787037</v>
      </c>
      <c r="K740" s="5"/>
      <c r="L740" s="5" t="s">
        <v>5538</v>
      </c>
      <c r="M740" s="5"/>
      <c r="N740" s="5"/>
      <c r="O740" s="5"/>
      <c r="P740" s="5"/>
      <c r="Q740" s="5"/>
      <c r="R740" s="5"/>
      <c r="S740" s="5">
        <v>52</v>
      </c>
      <c r="T740" s="5">
        <v>26</v>
      </c>
      <c r="U740" s="5">
        <v>13</v>
      </c>
      <c r="V740" s="5">
        <v>4</v>
      </c>
      <c r="W740" s="5">
        <v>2</v>
      </c>
      <c r="X740" s="5" t="s">
        <v>5539</v>
      </c>
      <c r="Y740" s="5" t="s">
        <v>5540</v>
      </c>
      <c r="Z740" s="5" t="s">
        <v>5541</v>
      </c>
    </row>
    <row r="741" spans="1:26" x14ac:dyDescent="0.35">
      <c r="A741" s="8">
        <v>196</v>
      </c>
      <c r="B741" s="12" t="s">
        <v>5542</v>
      </c>
      <c r="C741" s="5" t="s">
        <v>5543</v>
      </c>
      <c r="D741" s="8">
        <v>2023</v>
      </c>
      <c r="E741" s="5" t="s">
        <v>5098</v>
      </c>
      <c r="F741" s="5" t="s">
        <v>5416</v>
      </c>
      <c r="G741" s="5" t="s">
        <v>5544</v>
      </c>
      <c r="H741" s="5" t="s">
        <v>5545</v>
      </c>
      <c r="I741" s="5">
        <v>134</v>
      </c>
      <c r="J741" s="6">
        <v>45469.38380787037</v>
      </c>
      <c r="K741" s="5"/>
      <c r="L741" s="5" t="s">
        <v>5546</v>
      </c>
      <c r="M741" s="5"/>
      <c r="N741" s="5"/>
      <c r="O741" s="5"/>
      <c r="P741" s="5"/>
      <c r="Q741" s="5"/>
      <c r="R741" s="5"/>
      <c r="S741" s="5">
        <v>196</v>
      </c>
      <c r="T741" s="5">
        <v>196</v>
      </c>
      <c r="U741" s="5">
        <v>39</v>
      </c>
      <c r="V741" s="5">
        <v>5</v>
      </c>
      <c r="W741" s="5">
        <v>1</v>
      </c>
      <c r="X741" s="5" t="s">
        <v>5547</v>
      </c>
      <c r="Y741" s="5"/>
      <c r="Z741" s="5" t="s">
        <v>5548</v>
      </c>
    </row>
    <row r="742" spans="1:26" x14ac:dyDescent="0.35">
      <c r="A742" s="8">
        <v>240</v>
      </c>
      <c r="B742" s="12" t="s">
        <v>5549</v>
      </c>
      <c r="C742" s="5" t="s">
        <v>5550</v>
      </c>
      <c r="D742" s="8">
        <v>2022</v>
      </c>
      <c r="E742" s="5" t="s">
        <v>5497</v>
      </c>
      <c r="F742" s="5" t="s">
        <v>5416</v>
      </c>
      <c r="G742" s="5" t="s">
        <v>5551</v>
      </c>
      <c r="H742" s="5" t="s">
        <v>5552</v>
      </c>
      <c r="I742" s="5">
        <v>146</v>
      </c>
      <c r="J742" s="6">
        <v>45469.38380787037</v>
      </c>
      <c r="K742" s="5" t="s">
        <v>609</v>
      </c>
      <c r="L742" s="5" t="s">
        <v>5553</v>
      </c>
      <c r="M742" s="5"/>
      <c r="N742" s="5"/>
      <c r="O742" s="5"/>
      <c r="P742" s="5"/>
      <c r="Q742" s="5"/>
      <c r="R742" s="5"/>
      <c r="S742" s="5">
        <v>240</v>
      </c>
      <c r="T742" s="5">
        <v>120</v>
      </c>
      <c r="U742" s="5">
        <v>48</v>
      </c>
      <c r="V742" s="5">
        <v>5</v>
      </c>
      <c r="W742" s="5">
        <v>2</v>
      </c>
      <c r="X742" s="5" t="s">
        <v>5554</v>
      </c>
      <c r="Y742" s="5" t="s">
        <v>5551</v>
      </c>
      <c r="Z742" s="5" t="s">
        <v>5555</v>
      </c>
    </row>
    <row r="743" spans="1:26" x14ac:dyDescent="0.35">
      <c r="A743" s="8">
        <v>79</v>
      </c>
      <c r="B743" s="12" t="s">
        <v>5556</v>
      </c>
      <c r="C743" s="5" t="s">
        <v>5557</v>
      </c>
      <c r="D743" s="8">
        <v>2022</v>
      </c>
      <c r="E743" s="5" t="s">
        <v>5449</v>
      </c>
      <c r="F743" s="5" t="s">
        <v>5416</v>
      </c>
      <c r="G743" s="5" t="s">
        <v>5558</v>
      </c>
      <c r="H743" s="5" t="s">
        <v>5559</v>
      </c>
      <c r="I743" s="5">
        <v>153</v>
      </c>
      <c r="J743" s="6">
        <v>45469.38380787037</v>
      </c>
      <c r="K743" s="5" t="s">
        <v>609</v>
      </c>
      <c r="L743" s="5" t="s">
        <v>5560</v>
      </c>
      <c r="M743" s="5"/>
      <c r="N743" s="5"/>
      <c r="O743" s="5"/>
      <c r="P743" s="5"/>
      <c r="Q743" s="5"/>
      <c r="R743" s="5"/>
      <c r="S743" s="5">
        <v>79</v>
      </c>
      <c r="T743" s="5">
        <v>39.5</v>
      </c>
      <c r="U743" s="5">
        <v>79</v>
      </c>
      <c r="V743" s="5">
        <v>1</v>
      </c>
      <c r="W743" s="5">
        <v>2</v>
      </c>
      <c r="X743" s="5" t="s">
        <v>5561</v>
      </c>
      <c r="Y743" s="5" t="s">
        <v>5558</v>
      </c>
      <c r="Z743" s="5" t="s">
        <v>5562</v>
      </c>
    </row>
    <row r="744" spans="1:26" x14ac:dyDescent="0.35">
      <c r="A744" s="8">
        <v>523</v>
      </c>
      <c r="B744" s="12" t="s">
        <v>5563</v>
      </c>
      <c r="C744" s="5" t="s">
        <v>5564</v>
      </c>
      <c r="D744" s="8">
        <v>2021</v>
      </c>
      <c r="E744" s="5" t="s">
        <v>5565</v>
      </c>
      <c r="F744" s="5" t="s">
        <v>5416</v>
      </c>
      <c r="G744" s="5" t="s">
        <v>5566</v>
      </c>
      <c r="H744" s="5" t="s">
        <v>5567</v>
      </c>
      <c r="I744" s="5">
        <v>155</v>
      </c>
      <c r="J744" s="6">
        <v>45469.38380787037</v>
      </c>
      <c r="K744" s="5" t="s">
        <v>609</v>
      </c>
      <c r="L744" s="5" t="s">
        <v>5568</v>
      </c>
      <c r="M744" s="5"/>
      <c r="N744" s="5"/>
      <c r="O744" s="5"/>
      <c r="P744" s="5"/>
      <c r="Q744" s="5"/>
      <c r="R744" s="5"/>
      <c r="S744" s="5">
        <v>523</v>
      </c>
      <c r="T744" s="5">
        <v>174.33</v>
      </c>
      <c r="U744" s="5">
        <v>131</v>
      </c>
      <c r="V744" s="5">
        <v>4</v>
      </c>
      <c r="W744" s="5">
        <v>3</v>
      </c>
      <c r="X744" s="5" t="s">
        <v>5569</v>
      </c>
      <c r="Y744" s="5" t="s">
        <v>5566</v>
      </c>
      <c r="Z744" s="5" t="s">
        <v>5570</v>
      </c>
    </row>
    <row r="745" spans="1:26" x14ac:dyDescent="0.35">
      <c r="A745" s="8">
        <v>65</v>
      </c>
      <c r="B745" s="12" t="s">
        <v>5571</v>
      </c>
      <c r="C745" s="5" t="s">
        <v>5572</v>
      </c>
      <c r="D745" s="8">
        <v>2021</v>
      </c>
      <c r="E745" s="5" t="s">
        <v>5573</v>
      </c>
      <c r="F745" s="5" t="s">
        <v>5416</v>
      </c>
      <c r="G745" s="5" t="s">
        <v>5574</v>
      </c>
      <c r="H745" s="5" t="s">
        <v>5575</v>
      </c>
      <c r="I745" s="5">
        <v>161</v>
      </c>
      <c r="J745" s="6">
        <v>45469.38380787037</v>
      </c>
      <c r="K745" s="5"/>
      <c r="L745" s="5" t="s">
        <v>5576</v>
      </c>
      <c r="M745" s="5"/>
      <c r="N745" s="5"/>
      <c r="O745" s="5"/>
      <c r="P745" s="5"/>
      <c r="Q745" s="5"/>
      <c r="R745" s="5"/>
      <c r="S745" s="5">
        <v>65</v>
      </c>
      <c r="T745" s="5">
        <v>21.67</v>
      </c>
      <c r="U745" s="5">
        <v>16</v>
      </c>
      <c r="V745" s="5">
        <v>4</v>
      </c>
      <c r="W745" s="5">
        <v>3</v>
      </c>
      <c r="X745" s="5" t="s">
        <v>5577</v>
      </c>
      <c r="Y745" s="5"/>
      <c r="Z745" s="5" t="s">
        <v>5578</v>
      </c>
    </row>
    <row r="746" spans="1:26" x14ac:dyDescent="0.35">
      <c r="A746" s="8">
        <v>55</v>
      </c>
      <c r="B746" s="12" t="s">
        <v>5579</v>
      </c>
      <c r="C746" s="5" t="s">
        <v>5580</v>
      </c>
      <c r="D746" s="8">
        <v>2022</v>
      </c>
      <c r="E746" s="5" t="s">
        <v>5581</v>
      </c>
      <c r="F746" s="5" t="s">
        <v>5416</v>
      </c>
      <c r="G746" s="5" t="s">
        <v>5582</v>
      </c>
      <c r="H746" s="5" t="s">
        <v>5583</v>
      </c>
      <c r="I746" s="5">
        <v>164</v>
      </c>
      <c r="J746" s="6">
        <v>45469.38380787037</v>
      </c>
      <c r="K746" s="5"/>
      <c r="L746" s="5" t="s">
        <v>5584</v>
      </c>
      <c r="M746" s="5"/>
      <c r="N746" s="5"/>
      <c r="O746" s="5"/>
      <c r="P746" s="5"/>
      <c r="Q746" s="5"/>
      <c r="R746" s="5"/>
      <c r="S746" s="5">
        <v>55</v>
      </c>
      <c r="T746" s="5">
        <v>27.5</v>
      </c>
      <c r="U746" s="5">
        <v>11</v>
      </c>
      <c r="V746" s="5">
        <v>5</v>
      </c>
      <c r="W746" s="5">
        <v>2</v>
      </c>
      <c r="X746" s="5" t="s">
        <v>5585</v>
      </c>
      <c r="Y746" s="5" t="s">
        <v>5586</v>
      </c>
      <c r="Z746" s="5" t="s">
        <v>5587</v>
      </c>
    </row>
    <row r="747" spans="1:26" x14ac:dyDescent="0.35">
      <c r="A747" s="8">
        <v>41</v>
      </c>
      <c r="B747" s="12" t="s">
        <v>5588</v>
      </c>
      <c r="C747" s="5" t="s">
        <v>5589</v>
      </c>
      <c r="D747" s="8">
        <v>2021</v>
      </c>
      <c r="E747" s="5" t="s">
        <v>5590</v>
      </c>
      <c r="F747" s="5" t="s">
        <v>5416</v>
      </c>
      <c r="G747" s="5" t="s">
        <v>5591</v>
      </c>
      <c r="H747" s="5" t="s">
        <v>5592</v>
      </c>
      <c r="I747" s="5">
        <v>181</v>
      </c>
      <c r="J747" s="6">
        <v>45469.38380787037</v>
      </c>
      <c r="K747" s="5"/>
      <c r="L747" s="5" t="s">
        <v>5593</v>
      </c>
      <c r="M747" s="5"/>
      <c r="N747" s="5"/>
      <c r="O747" s="5"/>
      <c r="P747" s="5"/>
      <c r="Q747" s="5"/>
      <c r="R747" s="5"/>
      <c r="S747" s="5">
        <v>41</v>
      </c>
      <c r="T747" s="5">
        <v>13.67</v>
      </c>
      <c r="U747" s="5">
        <v>10</v>
      </c>
      <c r="V747" s="5">
        <v>4</v>
      </c>
      <c r="W747" s="5">
        <v>3</v>
      </c>
      <c r="X747" s="5" t="s">
        <v>5594</v>
      </c>
      <c r="Y747" s="5"/>
      <c r="Z747" s="5" t="s">
        <v>5595</v>
      </c>
    </row>
    <row r="748" spans="1:26" x14ac:dyDescent="0.35">
      <c r="A748" s="8">
        <v>304</v>
      </c>
      <c r="B748" s="12" t="s">
        <v>5596</v>
      </c>
      <c r="C748" s="5" t="s">
        <v>5597</v>
      </c>
      <c r="D748" s="8">
        <v>2021</v>
      </c>
      <c r="E748" s="5" t="s">
        <v>5598</v>
      </c>
      <c r="F748" s="5" t="s">
        <v>5416</v>
      </c>
      <c r="G748" s="5" t="s">
        <v>5599</v>
      </c>
      <c r="H748" s="5" t="s">
        <v>5600</v>
      </c>
      <c r="I748" s="5">
        <v>185</v>
      </c>
      <c r="J748" s="6">
        <v>45469.38380787037</v>
      </c>
      <c r="K748" s="5"/>
      <c r="L748" s="5" t="s">
        <v>5601</v>
      </c>
      <c r="M748" s="5"/>
      <c r="N748" s="5"/>
      <c r="O748" s="5"/>
      <c r="P748" s="5"/>
      <c r="Q748" s="5"/>
      <c r="R748" s="5"/>
      <c r="S748" s="5">
        <v>304</v>
      </c>
      <c r="T748" s="5">
        <v>101.33</v>
      </c>
      <c r="U748" s="5">
        <v>304</v>
      </c>
      <c r="V748" s="5">
        <v>1</v>
      </c>
      <c r="W748" s="5">
        <v>3</v>
      </c>
      <c r="X748" s="5" t="s">
        <v>5602</v>
      </c>
      <c r="Y748" s="5" t="s">
        <v>5603</v>
      </c>
      <c r="Z748" s="5" t="s">
        <v>5604</v>
      </c>
    </row>
    <row r="749" spans="1:26" x14ac:dyDescent="0.35">
      <c r="A749" s="8">
        <v>102</v>
      </c>
      <c r="B749" s="12" t="s">
        <v>5605</v>
      </c>
      <c r="C749" s="5" t="s">
        <v>5606</v>
      </c>
      <c r="D749" s="8">
        <v>2021</v>
      </c>
      <c r="E749" s="5" t="s">
        <v>5607</v>
      </c>
      <c r="F749" s="5" t="s">
        <v>5416</v>
      </c>
      <c r="G749" s="5" t="s">
        <v>5608</v>
      </c>
      <c r="H749" s="5" t="s">
        <v>5609</v>
      </c>
      <c r="I749" s="5">
        <v>186</v>
      </c>
      <c r="J749" s="6">
        <v>45469.38380787037</v>
      </c>
      <c r="K749" s="5" t="s">
        <v>609</v>
      </c>
      <c r="L749" s="5" t="s">
        <v>5610</v>
      </c>
      <c r="M749" s="5"/>
      <c r="N749" s="5"/>
      <c r="O749" s="5"/>
      <c r="P749" s="5"/>
      <c r="Q749" s="5"/>
      <c r="R749" s="5"/>
      <c r="S749" s="5">
        <v>102</v>
      </c>
      <c r="T749" s="5">
        <v>34</v>
      </c>
      <c r="U749" s="5">
        <v>26</v>
      </c>
      <c r="V749" s="5">
        <v>4</v>
      </c>
      <c r="W749" s="5">
        <v>3</v>
      </c>
      <c r="X749" s="5" t="s">
        <v>5611</v>
      </c>
      <c r="Y749" s="5" t="s">
        <v>5608</v>
      </c>
      <c r="Z749" s="5" t="s">
        <v>5612</v>
      </c>
    </row>
    <row r="750" spans="1:26" x14ac:dyDescent="0.35">
      <c r="A750" s="8">
        <v>165</v>
      </c>
      <c r="B750" s="12" t="s">
        <v>5613</v>
      </c>
      <c r="C750" s="5" t="s">
        <v>5614</v>
      </c>
      <c r="D750" s="8">
        <v>2021</v>
      </c>
      <c r="E750" s="5" t="s">
        <v>5615</v>
      </c>
      <c r="F750" s="5" t="s">
        <v>5416</v>
      </c>
      <c r="G750" s="5" t="s">
        <v>5616</v>
      </c>
      <c r="H750" s="5" t="s">
        <v>5617</v>
      </c>
      <c r="I750" s="5">
        <v>203</v>
      </c>
      <c r="J750" s="6">
        <v>45469.38380787037</v>
      </c>
      <c r="K750" s="5" t="s">
        <v>609</v>
      </c>
      <c r="L750" s="5" t="s">
        <v>5618</v>
      </c>
      <c r="M750" s="5"/>
      <c r="N750" s="5"/>
      <c r="O750" s="5"/>
      <c r="P750" s="5"/>
      <c r="Q750" s="5"/>
      <c r="R750" s="5"/>
      <c r="S750" s="5">
        <v>165</v>
      </c>
      <c r="T750" s="5">
        <v>55</v>
      </c>
      <c r="U750" s="5">
        <v>55</v>
      </c>
      <c r="V750" s="5">
        <v>3</v>
      </c>
      <c r="W750" s="5">
        <v>3</v>
      </c>
      <c r="X750" s="5" t="s">
        <v>5619</v>
      </c>
      <c r="Y750" s="5" t="s">
        <v>5616</v>
      </c>
      <c r="Z750" s="5" t="s">
        <v>5620</v>
      </c>
    </row>
    <row r="751" spans="1:26" x14ac:dyDescent="0.35">
      <c r="A751" s="8">
        <v>44</v>
      </c>
      <c r="B751" s="12" t="s">
        <v>5621</v>
      </c>
      <c r="C751" s="5" t="s">
        <v>5622</v>
      </c>
      <c r="D751" s="8">
        <v>2021</v>
      </c>
      <c r="E751" s="5"/>
      <c r="F751" s="5" t="s">
        <v>5416</v>
      </c>
      <c r="G751" s="5" t="s">
        <v>5623</v>
      </c>
      <c r="H751" s="5" t="s">
        <v>5624</v>
      </c>
      <c r="I751" s="5">
        <v>220</v>
      </c>
      <c r="J751" s="6">
        <v>45469.38380787037</v>
      </c>
      <c r="K751" s="5" t="s">
        <v>63</v>
      </c>
      <c r="L751" s="5" t="s">
        <v>5625</v>
      </c>
      <c r="M751" s="5"/>
      <c r="N751" s="5"/>
      <c r="O751" s="5"/>
      <c r="P751" s="5"/>
      <c r="Q751" s="5"/>
      <c r="R751" s="5"/>
      <c r="S751" s="5">
        <v>44</v>
      </c>
      <c r="T751" s="5">
        <v>14.67</v>
      </c>
      <c r="U751" s="5">
        <v>22</v>
      </c>
      <c r="V751" s="5">
        <v>2</v>
      </c>
      <c r="W751" s="5">
        <v>3</v>
      </c>
      <c r="X751" s="5" t="s">
        <v>5626</v>
      </c>
      <c r="Y751" s="5" t="s">
        <v>5627</v>
      </c>
      <c r="Z751" s="5" t="s">
        <v>5628</v>
      </c>
    </row>
    <row r="752" spans="1:26" x14ac:dyDescent="0.35">
      <c r="A752" s="8">
        <v>63</v>
      </c>
      <c r="B752" s="12" t="s">
        <v>5629</v>
      </c>
      <c r="C752" s="5" t="s">
        <v>5630</v>
      </c>
      <c r="D752" s="8">
        <v>2022</v>
      </c>
      <c r="E752" s="5" t="s">
        <v>5631</v>
      </c>
      <c r="F752" s="5" t="s">
        <v>5416</v>
      </c>
      <c r="G752" s="5" t="s">
        <v>5632</v>
      </c>
      <c r="H752" s="5" t="s">
        <v>5633</v>
      </c>
      <c r="I752" s="5">
        <v>229</v>
      </c>
      <c r="J752" s="6">
        <v>45469.38380787037</v>
      </c>
      <c r="K752" s="5" t="s">
        <v>609</v>
      </c>
      <c r="L752" s="5" t="s">
        <v>5634</v>
      </c>
      <c r="M752" s="5"/>
      <c r="N752" s="5"/>
      <c r="O752" s="5"/>
      <c r="P752" s="5"/>
      <c r="Q752" s="5"/>
      <c r="R752" s="5"/>
      <c r="S752" s="5">
        <v>63</v>
      </c>
      <c r="T752" s="5">
        <v>31.5</v>
      </c>
      <c r="U752" s="5">
        <v>16</v>
      </c>
      <c r="V752" s="5">
        <v>4</v>
      </c>
      <c r="W752" s="5">
        <v>2</v>
      </c>
      <c r="X752" s="5" t="s">
        <v>5635</v>
      </c>
      <c r="Y752" s="5" t="s">
        <v>5632</v>
      </c>
      <c r="Z752" s="5" t="s">
        <v>5636</v>
      </c>
    </row>
    <row r="753" spans="1:26" x14ac:dyDescent="0.35">
      <c r="A753" s="8">
        <v>64</v>
      </c>
      <c r="B753" s="12" t="s">
        <v>5637</v>
      </c>
      <c r="C753" s="5" t="s">
        <v>5638</v>
      </c>
      <c r="D753" s="8">
        <v>2021</v>
      </c>
      <c r="E753" s="5" t="s">
        <v>5598</v>
      </c>
      <c r="F753" s="5" t="s">
        <v>5416</v>
      </c>
      <c r="G753" s="5" t="s">
        <v>5639</v>
      </c>
      <c r="H753" s="5" t="s">
        <v>5640</v>
      </c>
      <c r="I753" s="5">
        <v>235</v>
      </c>
      <c r="J753" s="6">
        <v>45469.38380787037</v>
      </c>
      <c r="K753" s="5" t="s">
        <v>609</v>
      </c>
      <c r="L753" s="5" t="s">
        <v>5641</v>
      </c>
      <c r="M753" s="5"/>
      <c r="N753" s="5"/>
      <c r="O753" s="5"/>
      <c r="P753" s="5"/>
      <c r="Q753" s="5"/>
      <c r="R753" s="5"/>
      <c r="S753" s="5">
        <v>64</v>
      </c>
      <c r="T753" s="5">
        <v>21.33</v>
      </c>
      <c r="U753" s="5">
        <v>64</v>
      </c>
      <c r="V753" s="5">
        <v>1</v>
      </c>
      <c r="W753" s="5">
        <v>3</v>
      </c>
      <c r="X753" s="5" t="s">
        <v>5642</v>
      </c>
      <c r="Y753" s="5" t="s">
        <v>5639</v>
      </c>
      <c r="Z753" s="5" t="s">
        <v>5643</v>
      </c>
    </row>
    <row r="754" spans="1:26" x14ac:dyDescent="0.35">
      <c r="A754" s="8">
        <v>86</v>
      </c>
      <c r="B754" s="12" t="s">
        <v>5644</v>
      </c>
      <c r="C754" s="5" t="s">
        <v>5645</v>
      </c>
      <c r="D754" s="8">
        <v>2021</v>
      </c>
      <c r="E754" s="5" t="s">
        <v>5646</v>
      </c>
      <c r="F754" s="5" t="s">
        <v>5416</v>
      </c>
      <c r="G754" s="5" t="s">
        <v>5647</v>
      </c>
      <c r="H754" s="5" t="s">
        <v>5648</v>
      </c>
      <c r="I754" s="5">
        <v>236</v>
      </c>
      <c r="J754" s="6">
        <v>45469.38380787037</v>
      </c>
      <c r="K754" s="5" t="s">
        <v>609</v>
      </c>
      <c r="L754" s="5" t="s">
        <v>5649</v>
      </c>
      <c r="M754" s="5"/>
      <c r="N754" s="5"/>
      <c r="O754" s="5"/>
      <c r="P754" s="5"/>
      <c r="Q754" s="5"/>
      <c r="R754" s="5"/>
      <c r="S754" s="5">
        <v>86</v>
      </c>
      <c r="T754" s="5">
        <v>28.67</v>
      </c>
      <c r="U754" s="5">
        <v>14</v>
      </c>
      <c r="V754" s="5">
        <v>6</v>
      </c>
      <c r="W754" s="5">
        <v>3</v>
      </c>
      <c r="X754" s="5" t="s">
        <v>5650</v>
      </c>
      <c r="Y754" s="5" t="s">
        <v>5647</v>
      </c>
      <c r="Z754" s="5" t="s">
        <v>5651</v>
      </c>
    </row>
    <row r="755" spans="1:26" x14ac:dyDescent="0.35">
      <c r="A755" s="8">
        <v>158</v>
      </c>
      <c r="B755" s="12" t="s">
        <v>5652</v>
      </c>
      <c r="C755" s="5" t="s">
        <v>5653</v>
      </c>
      <c r="D755" s="8">
        <v>2022</v>
      </c>
      <c r="E755" s="5" t="s">
        <v>5654</v>
      </c>
      <c r="F755" s="5" t="s">
        <v>5416</v>
      </c>
      <c r="G755" s="5" t="s">
        <v>5655</v>
      </c>
      <c r="H755" s="5" t="s">
        <v>5656</v>
      </c>
      <c r="I755" s="5">
        <v>249</v>
      </c>
      <c r="J755" s="6">
        <v>45469.38380787037</v>
      </c>
      <c r="K755" s="5" t="s">
        <v>609</v>
      </c>
      <c r="L755" s="5" t="s">
        <v>5657</v>
      </c>
      <c r="M755" s="5"/>
      <c r="N755" s="5"/>
      <c r="O755" s="5"/>
      <c r="P755" s="5"/>
      <c r="Q755" s="5"/>
      <c r="R755" s="5"/>
      <c r="S755" s="5">
        <v>158</v>
      </c>
      <c r="T755" s="5">
        <v>79</v>
      </c>
      <c r="U755" s="5">
        <v>40</v>
      </c>
      <c r="V755" s="5">
        <v>4</v>
      </c>
      <c r="W755" s="5">
        <v>2</v>
      </c>
      <c r="X755" s="5" t="s">
        <v>5658</v>
      </c>
      <c r="Y755" s="5" t="s">
        <v>5655</v>
      </c>
      <c r="Z755" s="5" t="s">
        <v>5659</v>
      </c>
    </row>
    <row r="756" spans="1:26" x14ac:dyDescent="0.35">
      <c r="A756" s="8">
        <v>67</v>
      </c>
      <c r="B756" s="12" t="s">
        <v>5660</v>
      </c>
      <c r="C756" s="5" t="s">
        <v>5661</v>
      </c>
      <c r="D756" s="8">
        <v>2021</v>
      </c>
      <c r="E756" s="5" t="s">
        <v>2967</v>
      </c>
      <c r="F756" s="5" t="s">
        <v>5416</v>
      </c>
      <c r="G756" s="5" t="s">
        <v>5662</v>
      </c>
      <c r="H756" s="5" t="s">
        <v>5663</v>
      </c>
      <c r="I756" s="5">
        <v>261</v>
      </c>
      <c r="J756" s="6">
        <v>45469.38380787037</v>
      </c>
      <c r="K756" s="5" t="s">
        <v>609</v>
      </c>
      <c r="L756" s="5" t="s">
        <v>5664</v>
      </c>
      <c r="M756" s="5"/>
      <c r="N756" s="5"/>
      <c r="O756" s="5"/>
      <c r="P756" s="5"/>
      <c r="Q756" s="5"/>
      <c r="R756" s="5"/>
      <c r="S756" s="5">
        <v>67</v>
      </c>
      <c r="T756" s="5">
        <v>22.33</v>
      </c>
      <c r="U756" s="5">
        <v>22</v>
      </c>
      <c r="V756" s="5">
        <v>3</v>
      </c>
      <c r="W756" s="5">
        <v>3</v>
      </c>
      <c r="X756" s="5" t="s">
        <v>5665</v>
      </c>
      <c r="Y756" s="5" t="s">
        <v>5662</v>
      </c>
      <c r="Z756" s="5" t="s">
        <v>5666</v>
      </c>
    </row>
    <row r="757" spans="1:26" x14ac:dyDescent="0.35">
      <c r="A757" s="8">
        <v>156</v>
      </c>
      <c r="B757" s="12" t="s">
        <v>5667</v>
      </c>
      <c r="C757" s="5" t="s">
        <v>5668</v>
      </c>
      <c r="D757" s="8">
        <v>2021</v>
      </c>
      <c r="E757" s="5" t="s">
        <v>5669</v>
      </c>
      <c r="F757" s="5" t="s">
        <v>5416</v>
      </c>
      <c r="G757" s="5" t="s">
        <v>5670</v>
      </c>
      <c r="H757" s="5" t="s">
        <v>5671</v>
      </c>
      <c r="I757" s="5">
        <v>275</v>
      </c>
      <c r="J757" s="6">
        <v>45469.38380787037</v>
      </c>
      <c r="K757" s="5" t="s">
        <v>609</v>
      </c>
      <c r="L757" s="5" t="s">
        <v>5672</v>
      </c>
      <c r="M757" s="5"/>
      <c r="N757" s="5"/>
      <c r="O757" s="5"/>
      <c r="P757" s="5"/>
      <c r="Q757" s="5"/>
      <c r="R757" s="5"/>
      <c r="S757" s="5">
        <v>156</v>
      </c>
      <c r="T757" s="5">
        <v>52</v>
      </c>
      <c r="U757" s="5">
        <v>39</v>
      </c>
      <c r="V757" s="5">
        <v>4</v>
      </c>
      <c r="W757" s="5">
        <v>3</v>
      </c>
      <c r="X757" s="5" t="s">
        <v>5673</v>
      </c>
      <c r="Y757" s="5" t="s">
        <v>5670</v>
      </c>
      <c r="Z757" s="5" t="s">
        <v>5674</v>
      </c>
    </row>
    <row r="758" spans="1:26" x14ac:dyDescent="0.35">
      <c r="A758" s="8">
        <v>65</v>
      </c>
      <c r="B758" s="12" t="s">
        <v>5675</v>
      </c>
      <c r="C758" s="5" t="s">
        <v>5676</v>
      </c>
      <c r="D758" s="8">
        <v>2021</v>
      </c>
      <c r="E758" s="5" t="s">
        <v>5677</v>
      </c>
      <c r="F758" s="5" t="s">
        <v>5416</v>
      </c>
      <c r="G758" s="5" t="s">
        <v>5678</v>
      </c>
      <c r="H758" s="5" t="s">
        <v>5679</v>
      </c>
      <c r="I758" s="5">
        <v>284</v>
      </c>
      <c r="J758" s="6">
        <v>45469.38380787037</v>
      </c>
      <c r="K758" s="5" t="s">
        <v>609</v>
      </c>
      <c r="L758" s="5" t="s">
        <v>5680</v>
      </c>
      <c r="M758" s="5"/>
      <c r="N758" s="5"/>
      <c r="O758" s="5"/>
      <c r="P758" s="5"/>
      <c r="Q758" s="5"/>
      <c r="R758" s="5"/>
      <c r="S758" s="5">
        <v>65</v>
      </c>
      <c r="T758" s="5">
        <v>21.67</v>
      </c>
      <c r="U758" s="5">
        <v>22</v>
      </c>
      <c r="V758" s="5">
        <v>3</v>
      </c>
      <c r="W758" s="5">
        <v>3</v>
      </c>
      <c r="X758" s="5" t="s">
        <v>5681</v>
      </c>
      <c r="Y758" s="5" t="s">
        <v>5678</v>
      </c>
      <c r="Z758" s="5" t="s">
        <v>5682</v>
      </c>
    </row>
    <row r="759" spans="1:26" x14ac:dyDescent="0.35">
      <c r="A759" s="8">
        <v>35</v>
      </c>
      <c r="B759" s="12" t="s">
        <v>5683</v>
      </c>
      <c r="C759" s="5" t="s">
        <v>5684</v>
      </c>
      <c r="D759" s="8">
        <v>2022</v>
      </c>
      <c r="E759" s="5" t="s">
        <v>5481</v>
      </c>
      <c r="F759" s="5" t="s">
        <v>5416</v>
      </c>
      <c r="G759" s="5" t="s">
        <v>5685</v>
      </c>
      <c r="H759" s="5" t="s">
        <v>5686</v>
      </c>
      <c r="I759" s="5">
        <v>289</v>
      </c>
      <c r="J759" s="6">
        <v>45469.38380787037</v>
      </c>
      <c r="K759" s="5"/>
      <c r="L759" s="5" t="s">
        <v>5687</v>
      </c>
      <c r="M759" s="5"/>
      <c r="N759" s="5"/>
      <c r="O759" s="5"/>
      <c r="P759" s="5"/>
      <c r="Q759" s="5"/>
      <c r="R759" s="5"/>
      <c r="S759" s="5">
        <v>35</v>
      </c>
      <c r="T759" s="5">
        <v>17.5</v>
      </c>
      <c r="U759" s="5">
        <v>9</v>
      </c>
      <c r="V759" s="5">
        <v>4</v>
      </c>
      <c r="W759" s="5">
        <v>2</v>
      </c>
      <c r="X759" s="5" t="s">
        <v>5688</v>
      </c>
      <c r="Y759" s="5"/>
      <c r="Z759" s="5" t="s">
        <v>5689</v>
      </c>
    </row>
    <row r="760" spans="1:26" x14ac:dyDescent="0.35">
      <c r="A760" s="8">
        <v>48</v>
      </c>
      <c r="B760" s="12" t="s">
        <v>5690</v>
      </c>
      <c r="C760" s="5" t="s">
        <v>5691</v>
      </c>
      <c r="D760" s="8">
        <v>2022</v>
      </c>
      <c r="E760" s="5" t="s">
        <v>2550</v>
      </c>
      <c r="F760" s="5" t="s">
        <v>5416</v>
      </c>
      <c r="G760" s="5" t="s">
        <v>5692</v>
      </c>
      <c r="H760" s="5" t="s">
        <v>5693</v>
      </c>
      <c r="I760" s="5">
        <v>291</v>
      </c>
      <c r="J760" s="6">
        <v>45469.38380787037</v>
      </c>
      <c r="K760" s="5"/>
      <c r="L760" s="5" t="s">
        <v>5694</v>
      </c>
      <c r="M760" s="5"/>
      <c r="N760" s="5"/>
      <c r="O760" s="5"/>
      <c r="P760" s="5"/>
      <c r="Q760" s="5"/>
      <c r="R760" s="5"/>
      <c r="S760" s="5">
        <v>48</v>
      </c>
      <c r="T760" s="5">
        <v>24</v>
      </c>
      <c r="U760" s="5">
        <v>10</v>
      </c>
      <c r="V760" s="5">
        <v>5</v>
      </c>
      <c r="W760" s="5">
        <v>2</v>
      </c>
      <c r="X760" s="5" t="s">
        <v>5695</v>
      </c>
      <c r="Y760" s="5"/>
      <c r="Z760" s="5" t="s">
        <v>5696</v>
      </c>
    </row>
    <row r="761" spans="1:26" x14ac:dyDescent="0.35">
      <c r="A761" s="8">
        <v>98</v>
      </c>
      <c r="B761" s="12" t="s">
        <v>5697</v>
      </c>
      <c r="C761" s="5" t="s">
        <v>5698</v>
      </c>
      <c r="D761" s="8">
        <v>2021</v>
      </c>
      <c r="E761" s="5" t="s">
        <v>5699</v>
      </c>
      <c r="F761" s="5" t="s">
        <v>5416</v>
      </c>
      <c r="G761" s="5" t="s">
        <v>5700</v>
      </c>
      <c r="H761" s="5" t="s">
        <v>5701</v>
      </c>
      <c r="I761" s="5">
        <v>295</v>
      </c>
      <c r="J761" s="6">
        <v>45469.38380787037</v>
      </c>
      <c r="K761" s="5" t="s">
        <v>609</v>
      </c>
      <c r="L761" s="5" t="s">
        <v>5702</v>
      </c>
      <c r="M761" s="5"/>
      <c r="N761" s="5"/>
      <c r="O761" s="5"/>
      <c r="P761" s="5"/>
      <c r="Q761" s="5"/>
      <c r="R761" s="5"/>
      <c r="S761" s="5">
        <v>98</v>
      </c>
      <c r="T761" s="5">
        <v>32.67</v>
      </c>
      <c r="U761" s="5">
        <v>33</v>
      </c>
      <c r="V761" s="5">
        <v>3</v>
      </c>
      <c r="W761" s="5">
        <v>3</v>
      </c>
      <c r="X761" s="5" t="s">
        <v>5703</v>
      </c>
      <c r="Y761" s="5" t="s">
        <v>5700</v>
      </c>
      <c r="Z761" s="5" t="s">
        <v>5704</v>
      </c>
    </row>
    <row r="762" spans="1:26" x14ac:dyDescent="0.35">
      <c r="A762" s="8">
        <v>76</v>
      </c>
      <c r="B762" s="12" t="s">
        <v>5705</v>
      </c>
      <c r="C762" s="5" t="s">
        <v>5706</v>
      </c>
      <c r="D762" s="8">
        <v>2021</v>
      </c>
      <c r="E762" s="5" t="s">
        <v>5707</v>
      </c>
      <c r="F762" s="5" t="s">
        <v>5416</v>
      </c>
      <c r="G762" s="5" t="s">
        <v>5708</v>
      </c>
      <c r="H762" s="5" t="s">
        <v>5709</v>
      </c>
      <c r="I762" s="5">
        <v>302</v>
      </c>
      <c r="J762" s="6">
        <v>45469.38380787037</v>
      </c>
      <c r="K762" s="5" t="s">
        <v>609</v>
      </c>
      <c r="L762" s="5" t="s">
        <v>5710</v>
      </c>
      <c r="M762" s="5"/>
      <c r="N762" s="5"/>
      <c r="O762" s="5"/>
      <c r="P762" s="5"/>
      <c r="Q762" s="5"/>
      <c r="R762" s="5"/>
      <c r="S762" s="5">
        <v>76</v>
      </c>
      <c r="T762" s="5">
        <v>25.33</v>
      </c>
      <c r="U762" s="5">
        <v>25</v>
      </c>
      <c r="V762" s="5">
        <v>3</v>
      </c>
      <c r="W762" s="5">
        <v>3</v>
      </c>
      <c r="X762" s="5" t="s">
        <v>5711</v>
      </c>
      <c r="Y762" s="5" t="s">
        <v>5708</v>
      </c>
      <c r="Z762" s="5" t="s">
        <v>5712</v>
      </c>
    </row>
    <row r="763" spans="1:26" x14ac:dyDescent="0.35">
      <c r="A763" s="8">
        <v>511</v>
      </c>
      <c r="B763" s="12" t="s">
        <v>5713</v>
      </c>
      <c r="C763" s="5" t="s">
        <v>5714</v>
      </c>
      <c r="D763" s="8">
        <v>2023</v>
      </c>
      <c r="E763" s="5" t="s">
        <v>5715</v>
      </c>
      <c r="F763" s="5" t="s">
        <v>5416</v>
      </c>
      <c r="G763" s="5" t="s">
        <v>5716</v>
      </c>
      <c r="H763" s="5" t="s">
        <v>5717</v>
      </c>
      <c r="I763" s="5">
        <v>322</v>
      </c>
      <c r="J763" s="6">
        <v>45469.38380787037</v>
      </c>
      <c r="K763" s="5" t="s">
        <v>609</v>
      </c>
      <c r="L763" s="5" t="s">
        <v>5718</v>
      </c>
      <c r="M763" s="5"/>
      <c r="N763" s="5"/>
      <c r="O763" s="5"/>
      <c r="P763" s="5"/>
      <c r="Q763" s="5"/>
      <c r="R763" s="5"/>
      <c r="S763" s="5">
        <v>511</v>
      </c>
      <c r="T763" s="5">
        <v>511</v>
      </c>
      <c r="U763" s="5">
        <v>128</v>
      </c>
      <c r="V763" s="5">
        <v>4</v>
      </c>
      <c r="W763" s="5">
        <v>1</v>
      </c>
      <c r="X763" s="5" t="s">
        <v>5719</v>
      </c>
      <c r="Y763" s="5" t="s">
        <v>5716</v>
      </c>
      <c r="Z763" s="5" t="s">
        <v>5720</v>
      </c>
    </row>
    <row r="764" spans="1:26" x14ac:dyDescent="0.35">
      <c r="A764" s="8">
        <v>859</v>
      </c>
      <c r="B764" s="12" t="s">
        <v>5721</v>
      </c>
      <c r="C764" s="5" t="s">
        <v>5722</v>
      </c>
      <c r="D764" s="8">
        <v>2021</v>
      </c>
      <c r="E764" s="5" t="s">
        <v>5723</v>
      </c>
      <c r="F764" s="5" t="s">
        <v>5416</v>
      </c>
      <c r="G764" s="5" t="s">
        <v>5724</v>
      </c>
      <c r="H764" s="5" t="s">
        <v>5725</v>
      </c>
      <c r="I764" s="5">
        <v>324</v>
      </c>
      <c r="J764" s="6">
        <v>45469.38380787037</v>
      </c>
      <c r="K764" s="5" t="s">
        <v>609</v>
      </c>
      <c r="L764" s="5" t="s">
        <v>5726</v>
      </c>
      <c r="M764" s="5"/>
      <c r="N764" s="5"/>
      <c r="O764" s="5"/>
      <c r="P764" s="5"/>
      <c r="Q764" s="5"/>
      <c r="R764" s="5"/>
      <c r="S764" s="5">
        <v>859</v>
      </c>
      <c r="T764" s="5">
        <v>286.33</v>
      </c>
      <c r="U764" s="5">
        <v>430</v>
      </c>
      <c r="V764" s="5">
        <v>2</v>
      </c>
      <c r="W764" s="5">
        <v>3</v>
      </c>
      <c r="X764" s="5" t="s">
        <v>5727</v>
      </c>
      <c r="Y764" s="5" t="s">
        <v>5724</v>
      </c>
      <c r="Z764" s="5" t="s">
        <v>5728</v>
      </c>
    </row>
    <row r="765" spans="1:26" x14ac:dyDescent="0.35">
      <c r="A765" s="8">
        <v>156</v>
      </c>
      <c r="B765" s="12" t="s">
        <v>5729</v>
      </c>
      <c r="C765" s="5" t="s">
        <v>5730</v>
      </c>
      <c r="D765" s="8">
        <v>2021</v>
      </c>
      <c r="E765" s="5" t="s">
        <v>5731</v>
      </c>
      <c r="F765" s="5" t="s">
        <v>5416</v>
      </c>
      <c r="G765" s="5" t="s">
        <v>5732</v>
      </c>
      <c r="H765" s="5" t="s">
        <v>5733</v>
      </c>
      <c r="I765" s="5">
        <v>342</v>
      </c>
      <c r="J765" s="6">
        <v>45469.38380787037</v>
      </c>
      <c r="K765" s="5" t="s">
        <v>609</v>
      </c>
      <c r="L765" s="5" t="s">
        <v>5734</v>
      </c>
      <c r="M765" s="5"/>
      <c r="N765" s="5"/>
      <c r="O765" s="5"/>
      <c r="P765" s="5"/>
      <c r="Q765" s="5"/>
      <c r="R765" s="5"/>
      <c r="S765" s="5">
        <v>156</v>
      </c>
      <c r="T765" s="5">
        <v>52</v>
      </c>
      <c r="U765" s="5">
        <v>31</v>
      </c>
      <c r="V765" s="5">
        <v>5</v>
      </c>
      <c r="W765" s="5">
        <v>3</v>
      </c>
      <c r="X765" s="5" t="s">
        <v>5735</v>
      </c>
      <c r="Y765" s="5" t="s">
        <v>5732</v>
      </c>
      <c r="Z765" s="5" t="s">
        <v>5736</v>
      </c>
    </row>
    <row r="766" spans="1:26" x14ac:dyDescent="0.35">
      <c r="A766" s="8">
        <v>65</v>
      </c>
      <c r="B766" s="12" t="s">
        <v>5737</v>
      </c>
      <c r="C766" s="5" t="s">
        <v>5738</v>
      </c>
      <c r="D766" s="8">
        <v>2021</v>
      </c>
      <c r="E766" s="5" t="s">
        <v>5607</v>
      </c>
      <c r="F766" s="5" t="s">
        <v>5416</v>
      </c>
      <c r="G766" s="5" t="s">
        <v>5739</v>
      </c>
      <c r="H766" s="5" t="s">
        <v>5740</v>
      </c>
      <c r="I766" s="5">
        <v>344</v>
      </c>
      <c r="J766" s="6">
        <v>45469.38380787037</v>
      </c>
      <c r="K766" s="5" t="s">
        <v>609</v>
      </c>
      <c r="L766" s="5" t="s">
        <v>5741</v>
      </c>
      <c r="M766" s="5"/>
      <c r="N766" s="5"/>
      <c r="O766" s="5"/>
      <c r="P766" s="5"/>
      <c r="Q766" s="5"/>
      <c r="R766" s="5"/>
      <c r="S766" s="5">
        <v>65</v>
      </c>
      <c r="T766" s="5">
        <v>21.67</v>
      </c>
      <c r="U766" s="5">
        <v>22</v>
      </c>
      <c r="V766" s="5">
        <v>3</v>
      </c>
      <c r="W766" s="5">
        <v>3</v>
      </c>
      <c r="X766" s="5" t="s">
        <v>5742</v>
      </c>
      <c r="Y766" s="5" t="s">
        <v>5739</v>
      </c>
      <c r="Z766" s="5" t="s">
        <v>5743</v>
      </c>
    </row>
    <row r="767" spans="1:26" x14ac:dyDescent="0.35">
      <c r="A767" s="8">
        <v>220</v>
      </c>
      <c r="B767" s="12" t="s">
        <v>5744</v>
      </c>
      <c r="C767" s="5" t="s">
        <v>5745</v>
      </c>
      <c r="D767" s="8">
        <v>2023</v>
      </c>
      <c r="E767" s="5" t="s">
        <v>5746</v>
      </c>
      <c r="F767" s="5" t="s">
        <v>5416</v>
      </c>
      <c r="G767" s="5" t="s">
        <v>5747</v>
      </c>
      <c r="H767" s="5" t="s">
        <v>5748</v>
      </c>
      <c r="I767" s="5">
        <v>346</v>
      </c>
      <c r="J767" s="6">
        <v>45469.38380787037</v>
      </c>
      <c r="K767" s="5" t="s">
        <v>609</v>
      </c>
      <c r="L767" s="5" t="s">
        <v>5749</v>
      </c>
      <c r="M767" s="5"/>
      <c r="N767" s="5"/>
      <c r="O767" s="5"/>
      <c r="P767" s="5"/>
      <c r="Q767" s="5"/>
      <c r="R767" s="5"/>
      <c r="S767" s="5">
        <v>220</v>
      </c>
      <c r="T767" s="5">
        <v>220</v>
      </c>
      <c r="U767" s="5">
        <v>55</v>
      </c>
      <c r="V767" s="5">
        <v>4</v>
      </c>
      <c r="W767" s="5">
        <v>1</v>
      </c>
      <c r="X767" s="5" t="s">
        <v>5750</v>
      </c>
      <c r="Y767" s="5" t="s">
        <v>5747</v>
      </c>
      <c r="Z767" s="5" t="s">
        <v>5751</v>
      </c>
    </row>
    <row r="768" spans="1:26" x14ac:dyDescent="0.35">
      <c r="A768" s="8">
        <v>83</v>
      </c>
      <c r="B768" s="12" t="s">
        <v>5752</v>
      </c>
      <c r="C768" s="5" t="s">
        <v>5753</v>
      </c>
      <c r="D768" s="8">
        <v>2023</v>
      </c>
      <c r="E768" s="5" t="s">
        <v>5754</v>
      </c>
      <c r="F768" s="5" t="s">
        <v>5416</v>
      </c>
      <c r="G768" s="5" t="s">
        <v>5755</v>
      </c>
      <c r="H768" s="5" t="s">
        <v>5756</v>
      </c>
      <c r="I768" s="5">
        <v>353</v>
      </c>
      <c r="J768" s="6">
        <v>45469.38380787037</v>
      </c>
      <c r="K768" s="5"/>
      <c r="L768" s="5" t="s">
        <v>5757</v>
      </c>
      <c r="M768" s="5"/>
      <c r="N768" s="5"/>
      <c r="O768" s="5"/>
      <c r="P768" s="5"/>
      <c r="Q768" s="5"/>
      <c r="R768" s="5"/>
      <c r="S768" s="5">
        <v>83</v>
      </c>
      <c r="T768" s="5">
        <v>83</v>
      </c>
      <c r="U768" s="5">
        <v>28</v>
      </c>
      <c r="V768" s="5">
        <v>3</v>
      </c>
      <c r="W768" s="5">
        <v>1</v>
      </c>
      <c r="X768" s="5" t="s">
        <v>5758</v>
      </c>
      <c r="Y768" s="5" t="s">
        <v>5759</v>
      </c>
      <c r="Z768" s="5" t="s">
        <v>5760</v>
      </c>
    </row>
    <row r="769" spans="1:26" x14ac:dyDescent="0.35">
      <c r="A769" s="8">
        <v>57</v>
      </c>
      <c r="B769" s="12" t="s">
        <v>5761</v>
      </c>
      <c r="C769" s="5" t="s">
        <v>5762</v>
      </c>
      <c r="D769" s="8">
        <v>2021</v>
      </c>
      <c r="E769" s="5" t="s">
        <v>5763</v>
      </c>
      <c r="F769" s="5" t="s">
        <v>5416</v>
      </c>
      <c r="G769" s="5" t="s">
        <v>5764</v>
      </c>
      <c r="H769" s="5" t="s">
        <v>5765</v>
      </c>
      <c r="I769" s="5">
        <v>354</v>
      </c>
      <c r="J769" s="6">
        <v>45469.38380787037</v>
      </c>
      <c r="K769" s="5"/>
      <c r="L769" s="5" t="s">
        <v>5766</v>
      </c>
      <c r="M769" s="5"/>
      <c r="N769" s="5"/>
      <c r="O769" s="5"/>
      <c r="P769" s="5"/>
      <c r="Q769" s="5"/>
      <c r="R769" s="5"/>
      <c r="S769" s="5">
        <v>57</v>
      </c>
      <c r="T769" s="5">
        <v>19</v>
      </c>
      <c r="U769" s="5">
        <v>29</v>
      </c>
      <c r="V769" s="5">
        <v>2</v>
      </c>
      <c r="W769" s="5">
        <v>3</v>
      </c>
      <c r="X769" s="5" t="s">
        <v>5767</v>
      </c>
      <c r="Y769" s="5"/>
      <c r="Z769" s="5" t="s">
        <v>5768</v>
      </c>
    </row>
    <row r="770" spans="1:26" x14ac:dyDescent="0.35">
      <c r="A770" s="8">
        <v>388</v>
      </c>
      <c r="B770" s="12" t="s">
        <v>5769</v>
      </c>
      <c r="C770" s="5" t="s">
        <v>5770</v>
      </c>
      <c r="D770" s="8">
        <v>2022</v>
      </c>
      <c r="E770" s="5" t="s">
        <v>5771</v>
      </c>
      <c r="F770" s="5" t="s">
        <v>5416</v>
      </c>
      <c r="G770" s="5" t="s">
        <v>5772</v>
      </c>
      <c r="H770" s="5" t="s">
        <v>5773</v>
      </c>
      <c r="I770" s="5">
        <v>359</v>
      </c>
      <c r="J770" s="6">
        <v>45469.38380787037</v>
      </c>
      <c r="K770" s="5" t="s">
        <v>609</v>
      </c>
      <c r="L770" s="5" t="s">
        <v>5774</v>
      </c>
      <c r="M770" s="5"/>
      <c r="N770" s="5"/>
      <c r="O770" s="5"/>
      <c r="P770" s="5"/>
      <c r="Q770" s="5"/>
      <c r="R770" s="5"/>
      <c r="S770" s="5">
        <v>388</v>
      </c>
      <c r="T770" s="5">
        <v>194</v>
      </c>
      <c r="U770" s="5">
        <v>194</v>
      </c>
      <c r="V770" s="5">
        <v>2</v>
      </c>
      <c r="W770" s="5">
        <v>2</v>
      </c>
      <c r="X770" s="5" t="s">
        <v>5775</v>
      </c>
      <c r="Y770" s="5" t="s">
        <v>5772</v>
      </c>
      <c r="Z770" s="5" t="s">
        <v>5776</v>
      </c>
    </row>
    <row r="771" spans="1:26" x14ac:dyDescent="0.35">
      <c r="A771" s="8">
        <v>59</v>
      </c>
      <c r="B771" s="12" t="s">
        <v>5777</v>
      </c>
      <c r="C771" s="5" t="s">
        <v>5778</v>
      </c>
      <c r="D771" s="8">
        <v>2023</v>
      </c>
      <c r="E771" s="5" t="s">
        <v>5481</v>
      </c>
      <c r="F771" s="5" t="s">
        <v>5416</v>
      </c>
      <c r="G771" s="5" t="s">
        <v>5779</v>
      </c>
      <c r="H771" s="5" t="s">
        <v>5780</v>
      </c>
      <c r="I771" s="5">
        <v>360</v>
      </c>
      <c r="J771" s="6">
        <v>45469.38380787037</v>
      </c>
      <c r="K771" s="5" t="s">
        <v>609</v>
      </c>
      <c r="L771" s="5" t="s">
        <v>5781</v>
      </c>
      <c r="M771" s="5"/>
      <c r="N771" s="5"/>
      <c r="O771" s="5"/>
      <c r="P771" s="5"/>
      <c r="Q771" s="5"/>
      <c r="R771" s="5"/>
      <c r="S771" s="5">
        <v>59</v>
      </c>
      <c r="T771" s="5">
        <v>59</v>
      </c>
      <c r="U771" s="5">
        <v>20</v>
      </c>
      <c r="V771" s="5">
        <v>3</v>
      </c>
      <c r="W771" s="5">
        <v>1</v>
      </c>
      <c r="X771" s="5" t="s">
        <v>5782</v>
      </c>
      <c r="Y771" s="5" t="s">
        <v>5779</v>
      </c>
      <c r="Z771" s="5" t="s">
        <v>5783</v>
      </c>
    </row>
    <row r="772" spans="1:26" x14ac:dyDescent="0.35">
      <c r="A772" s="8">
        <v>285</v>
      </c>
      <c r="B772" s="12" t="s">
        <v>5784</v>
      </c>
      <c r="C772" s="5" t="s">
        <v>5785</v>
      </c>
      <c r="D772" s="8">
        <v>2024</v>
      </c>
      <c r="E772" s="5" t="s">
        <v>5497</v>
      </c>
      <c r="F772" s="5" t="s">
        <v>5416</v>
      </c>
      <c r="G772" s="5" t="s">
        <v>5786</v>
      </c>
      <c r="H772" s="5" t="s">
        <v>5787</v>
      </c>
      <c r="I772" s="5">
        <v>366</v>
      </c>
      <c r="J772" s="6">
        <v>45469.38380787037</v>
      </c>
      <c r="K772" s="5" t="s">
        <v>609</v>
      </c>
      <c r="L772" s="5" t="s">
        <v>5788</v>
      </c>
      <c r="M772" s="5"/>
      <c r="N772" s="5"/>
      <c r="O772" s="5"/>
      <c r="P772" s="5"/>
      <c r="Q772" s="5"/>
      <c r="R772" s="5"/>
      <c r="S772" s="5">
        <v>285</v>
      </c>
      <c r="T772" s="5">
        <v>285</v>
      </c>
      <c r="U772" s="5">
        <v>57</v>
      </c>
      <c r="V772" s="5">
        <v>5</v>
      </c>
      <c r="W772" s="5">
        <v>1</v>
      </c>
      <c r="X772" s="5" t="s">
        <v>5789</v>
      </c>
      <c r="Y772" s="5" t="s">
        <v>5786</v>
      </c>
      <c r="Z772" s="5" t="s">
        <v>5790</v>
      </c>
    </row>
    <row r="773" spans="1:26" x14ac:dyDescent="0.35">
      <c r="A773" s="8">
        <v>55</v>
      </c>
      <c r="B773" s="12" t="s">
        <v>5791</v>
      </c>
      <c r="C773" s="5" t="s">
        <v>5792</v>
      </c>
      <c r="D773" s="8">
        <v>2023</v>
      </c>
      <c r="E773" s="5" t="s">
        <v>5793</v>
      </c>
      <c r="F773" s="5" t="s">
        <v>5416</v>
      </c>
      <c r="G773" s="5" t="s">
        <v>5794</v>
      </c>
      <c r="H773" s="5" t="s">
        <v>5795</v>
      </c>
      <c r="I773" s="5">
        <v>376</v>
      </c>
      <c r="J773" s="6">
        <v>45469.38380787037</v>
      </c>
      <c r="K773" s="5"/>
      <c r="L773" s="5" t="s">
        <v>5796</v>
      </c>
      <c r="M773" s="5"/>
      <c r="N773" s="5"/>
      <c r="O773" s="5"/>
      <c r="P773" s="5"/>
      <c r="Q773" s="5"/>
      <c r="R773" s="5"/>
      <c r="S773" s="5">
        <v>55</v>
      </c>
      <c r="T773" s="5">
        <v>55</v>
      </c>
      <c r="U773" s="5">
        <v>28</v>
      </c>
      <c r="V773" s="5">
        <v>2</v>
      </c>
      <c r="W773" s="5">
        <v>1</v>
      </c>
      <c r="X773" s="5" t="s">
        <v>5797</v>
      </c>
      <c r="Y773" s="5"/>
      <c r="Z773" s="5" t="s">
        <v>5798</v>
      </c>
    </row>
    <row r="774" spans="1:26" x14ac:dyDescent="0.35">
      <c r="A774" s="8">
        <v>117</v>
      </c>
      <c r="B774" s="12" t="s">
        <v>5799</v>
      </c>
      <c r="C774" s="5" t="s">
        <v>5800</v>
      </c>
      <c r="D774" s="8">
        <v>2021</v>
      </c>
      <c r="E774" s="5" t="s">
        <v>5801</v>
      </c>
      <c r="F774" s="5" t="s">
        <v>5416</v>
      </c>
      <c r="G774" s="5" t="s">
        <v>5802</v>
      </c>
      <c r="H774" s="5" t="s">
        <v>5803</v>
      </c>
      <c r="I774" s="5">
        <v>388</v>
      </c>
      <c r="J774" s="6">
        <v>45469.38380787037</v>
      </c>
      <c r="K774" s="5"/>
      <c r="L774" s="5" t="s">
        <v>5804</v>
      </c>
      <c r="M774" s="5"/>
      <c r="N774" s="5"/>
      <c r="O774" s="5"/>
      <c r="P774" s="5"/>
      <c r="Q774" s="5"/>
      <c r="R774" s="5"/>
      <c r="S774" s="5">
        <v>117</v>
      </c>
      <c r="T774" s="5">
        <v>39</v>
      </c>
      <c r="U774" s="5">
        <v>29</v>
      </c>
      <c r="V774" s="5">
        <v>4</v>
      </c>
      <c r="W774" s="5">
        <v>3</v>
      </c>
      <c r="X774" s="5" t="s">
        <v>5805</v>
      </c>
      <c r="Y774" s="5" t="s">
        <v>5806</v>
      </c>
      <c r="Z774" s="5" t="s">
        <v>5807</v>
      </c>
    </row>
    <row r="775" spans="1:26" x14ac:dyDescent="0.35">
      <c r="A775" s="8">
        <v>132</v>
      </c>
      <c r="B775" s="12" t="s">
        <v>5808</v>
      </c>
      <c r="C775" s="5" t="s">
        <v>5809</v>
      </c>
      <c r="D775" s="8">
        <v>2021</v>
      </c>
      <c r="E775" s="5" t="s">
        <v>5810</v>
      </c>
      <c r="F775" s="5" t="s">
        <v>5416</v>
      </c>
      <c r="G775" s="5" t="s">
        <v>5811</v>
      </c>
      <c r="H775" s="5" t="s">
        <v>5812</v>
      </c>
      <c r="I775" s="5">
        <v>392</v>
      </c>
      <c r="J775" s="6">
        <v>45469.38380787037</v>
      </c>
      <c r="K775" s="5" t="s">
        <v>609</v>
      </c>
      <c r="L775" s="5" t="s">
        <v>5813</v>
      </c>
      <c r="M775" s="5"/>
      <c r="N775" s="5"/>
      <c r="O775" s="5"/>
      <c r="P775" s="5"/>
      <c r="Q775" s="5"/>
      <c r="R775" s="5"/>
      <c r="S775" s="5">
        <v>132</v>
      </c>
      <c r="T775" s="5">
        <v>44</v>
      </c>
      <c r="U775" s="5">
        <v>66</v>
      </c>
      <c r="V775" s="5">
        <v>2</v>
      </c>
      <c r="W775" s="5">
        <v>3</v>
      </c>
      <c r="X775" s="5" t="s">
        <v>5814</v>
      </c>
      <c r="Y775" s="5" t="s">
        <v>5811</v>
      </c>
      <c r="Z775" s="5" t="s">
        <v>5815</v>
      </c>
    </row>
    <row r="776" spans="1:26" x14ac:dyDescent="0.35">
      <c r="A776" s="8">
        <v>82</v>
      </c>
      <c r="B776" s="12" t="s">
        <v>5816</v>
      </c>
      <c r="C776" s="5" t="s">
        <v>5817</v>
      </c>
      <c r="D776" s="8">
        <v>2023</v>
      </c>
      <c r="E776" s="5" t="s">
        <v>5449</v>
      </c>
      <c r="F776" s="5" t="s">
        <v>5416</v>
      </c>
      <c r="G776" s="5" t="s">
        <v>5818</v>
      </c>
      <c r="H776" s="5" t="s">
        <v>5819</v>
      </c>
      <c r="I776" s="5">
        <v>412</v>
      </c>
      <c r="J776" s="6">
        <v>45469.38380787037</v>
      </c>
      <c r="K776" s="5"/>
      <c r="L776" s="5" t="s">
        <v>5820</v>
      </c>
      <c r="M776" s="5"/>
      <c r="N776" s="5"/>
      <c r="O776" s="5"/>
      <c r="P776" s="5"/>
      <c r="Q776" s="5"/>
      <c r="R776" s="5"/>
      <c r="S776" s="5">
        <v>82</v>
      </c>
      <c r="T776" s="5">
        <v>82</v>
      </c>
      <c r="U776" s="5">
        <v>41</v>
      </c>
      <c r="V776" s="5">
        <v>2</v>
      </c>
      <c r="W776" s="5">
        <v>1</v>
      </c>
      <c r="X776" s="5" t="s">
        <v>5821</v>
      </c>
      <c r="Y776" s="5"/>
      <c r="Z776" s="5" t="s">
        <v>5822</v>
      </c>
    </row>
    <row r="777" spans="1:26" x14ac:dyDescent="0.35">
      <c r="A777" s="8">
        <v>78</v>
      </c>
      <c r="B777" s="12" t="s">
        <v>5823</v>
      </c>
      <c r="C777" s="5" t="s">
        <v>5824</v>
      </c>
      <c r="D777" s="8">
        <v>2023</v>
      </c>
      <c r="E777" s="5" t="s">
        <v>5497</v>
      </c>
      <c r="F777" s="5" t="s">
        <v>5416</v>
      </c>
      <c r="G777" s="5" t="s">
        <v>5825</v>
      </c>
      <c r="H777" s="5" t="s">
        <v>5826</v>
      </c>
      <c r="I777" s="5">
        <v>421</v>
      </c>
      <c r="J777" s="6">
        <v>45469.38380787037</v>
      </c>
      <c r="K777" s="5" t="s">
        <v>609</v>
      </c>
      <c r="L777" s="5" t="s">
        <v>5827</v>
      </c>
      <c r="M777" s="5"/>
      <c r="N777" s="5"/>
      <c r="O777" s="5"/>
      <c r="P777" s="5"/>
      <c r="Q777" s="5"/>
      <c r="R777" s="5"/>
      <c r="S777" s="5">
        <v>78</v>
      </c>
      <c r="T777" s="5">
        <v>78</v>
      </c>
      <c r="U777" s="5">
        <v>20</v>
      </c>
      <c r="V777" s="5">
        <v>4</v>
      </c>
      <c r="W777" s="5">
        <v>1</v>
      </c>
      <c r="X777" s="5" t="s">
        <v>5828</v>
      </c>
      <c r="Y777" s="5" t="s">
        <v>5825</v>
      </c>
      <c r="Z777" s="5" t="s">
        <v>5829</v>
      </c>
    </row>
    <row r="778" spans="1:26" x14ac:dyDescent="0.35">
      <c r="A778" s="8">
        <v>75</v>
      </c>
      <c r="B778" s="12" t="s">
        <v>5830</v>
      </c>
      <c r="C778" s="5" t="s">
        <v>5831</v>
      </c>
      <c r="D778" s="8">
        <v>2023</v>
      </c>
      <c r="E778" s="5" t="s">
        <v>5832</v>
      </c>
      <c r="F778" s="5" t="s">
        <v>5416</v>
      </c>
      <c r="G778" s="5" t="s">
        <v>5833</v>
      </c>
      <c r="H778" s="5" t="s">
        <v>5834</v>
      </c>
      <c r="I778" s="5">
        <v>435</v>
      </c>
      <c r="J778" s="6">
        <v>45469.38380787037</v>
      </c>
      <c r="K778" s="5"/>
      <c r="L778" s="5" t="s">
        <v>5835</v>
      </c>
      <c r="M778" s="5"/>
      <c r="N778" s="5"/>
      <c r="O778" s="5"/>
      <c r="P778" s="5"/>
      <c r="Q778" s="5"/>
      <c r="R778" s="5"/>
      <c r="S778" s="5">
        <v>75</v>
      </c>
      <c r="T778" s="5">
        <v>75</v>
      </c>
      <c r="U778" s="5">
        <v>19</v>
      </c>
      <c r="V778" s="5">
        <v>4</v>
      </c>
      <c r="W778" s="5">
        <v>1</v>
      </c>
      <c r="X778" s="5" t="s">
        <v>5836</v>
      </c>
      <c r="Y778" s="5"/>
      <c r="Z778" s="5" t="s">
        <v>5837</v>
      </c>
    </row>
    <row r="779" spans="1:26" x14ac:dyDescent="0.35">
      <c r="A779" s="8">
        <v>173</v>
      </c>
      <c r="B779" s="12" t="s">
        <v>5838</v>
      </c>
      <c r="C779" s="5" t="s">
        <v>5839</v>
      </c>
      <c r="D779" s="8">
        <v>2021</v>
      </c>
      <c r="E779" s="5" t="s">
        <v>5433</v>
      </c>
      <c r="F779" s="5" t="s">
        <v>5416</v>
      </c>
      <c r="G779" s="5" t="s">
        <v>5840</v>
      </c>
      <c r="H779" s="5" t="s">
        <v>5841</v>
      </c>
      <c r="I779" s="5">
        <v>439</v>
      </c>
      <c r="J779" s="6">
        <v>45469.38380787037</v>
      </c>
      <c r="K779" s="5"/>
      <c r="L779" s="5" t="s">
        <v>5842</v>
      </c>
      <c r="M779" s="5"/>
      <c r="N779" s="5"/>
      <c r="O779" s="5"/>
      <c r="P779" s="5"/>
      <c r="Q779" s="5"/>
      <c r="R779" s="5"/>
      <c r="S779" s="5">
        <v>173</v>
      </c>
      <c r="T779" s="5">
        <v>57.67</v>
      </c>
      <c r="U779" s="5">
        <v>43</v>
      </c>
      <c r="V779" s="5">
        <v>4</v>
      </c>
      <c r="W779" s="5">
        <v>3</v>
      </c>
      <c r="X779" s="5" t="s">
        <v>5843</v>
      </c>
      <c r="Y779" s="5"/>
      <c r="Z779" s="5" t="s">
        <v>5844</v>
      </c>
    </row>
    <row r="780" spans="1:26" x14ac:dyDescent="0.35">
      <c r="A780" s="8">
        <v>49</v>
      </c>
      <c r="B780" s="12" t="s">
        <v>5845</v>
      </c>
      <c r="C780" s="5" t="s">
        <v>5846</v>
      </c>
      <c r="D780" s="8">
        <v>2021</v>
      </c>
      <c r="E780" s="5" t="s">
        <v>5847</v>
      </c>
      <c r="F780" s="5" t="s">
        <v>5416</v>
      </c>
      <c r="G780" s="5" t="s">
        <v>5848</v>
      </c>
      <c r="H780" s="5" t="s">
        <v>5849</v>
      </c>
      <c r="I780" s="5">
        <v>441</v>
      </c>
      <c r="J780" s="6">
        <v>45469.38380787037</v>
      </c>
      <c r="K780" s="5"/>
      <c r="L780" s="5" t="s">
        <v>5850</v>
      </c>
      <c r="M780" s="5"/>
      <c r="N780" s="5"/>
      <c r="O780" s="5"/>
      <c r="P780" s="5"/>
      <c r="Q780" s="5"/>
      <c r="R780" s="5"/>
      <c r="S780" s="5">
        <v>49</v>
      </c>
      <c r="T780" s="5">
        <v>16.329999999999998</v>
      </c>
      <c r="U780" s="5">
        <v>25</v>
      </c>
      <c r="V780" s="5">
        <v>2</v>
      </c>
      <c r="W780" s="5">
        <v>3</v>
      </c>
      <c r="X780" s="5" t="s">
        <v>5851</v>
      </c>
      <c r="Y780" s="5" t="s">
        <v>5852</v>
      </c>
      <c r="Z780" s="5" t="s">
        <v>5853</v>
      </c>
    </row>
    <row r="781" spans="1:26" x14ac:dyDescent="0.35">
      <c r="A781" s="8">
        <v>56</v>
      </c>
      <c r="B781" s="12" t="s">
        <v>5854</v>
      </c>
      <c r="C781" s="5" t="s">
        <v>5855</v>
      </c>
      <c r="D781" s="8">
        <v>2022</v>
      </c>
      <c r="E781" s="5" t="s">
        <v>5856</v>
      </c>
      <c r="F781" s="5" t="s">
        <v>5416</v>
      </c>
      <c r="G781" s="5" t="s">
        <v>5857</v>
      </c>
      <c r="H781" s="5" t="s">
        <v>5858</v>
      </c>
      <c r="I781" s="5">
        <v>444</v>
      </c>
      <c r="J781" s="6">
        <v>45469.38380787037</v>
      </c>
      <c r="K781" s="5"/>
      <c r="L781" s="5" t="s">
        <v>5859</v>
      </c>
      <c r="M781" s="5"/>
      <c r="N781" s="5"/>
      <c r="O781" s="5"/>
      <c r="P781" s="5"/>
      <c r="Q781" s="5"/>
      <c r="R781" s="5"/>
      <c r="S781" s="5">
        <v>56</v>
      </c>
      <c r="T781" s="5">
        <v>28</v>
      </c>
      <c r="U781" s="5">
        <v>56</v>
      </c>
      <c r="V781" s="5">
        <v>1</v>
      </c>
      <c r="W781" s="5">
        <v>2</v>
      </c>
      <c r="X781" s="5" t="s">
        <v>5860</v>
      </c>
      <c r="Y781" s="5" t="s">
        <v>5861</v>
      </c>
      <c r="Z781" s="5" t="s">
        <v>5862</v>
      </c>
    </row>
    <row r="782" spans="1:26" x14ac:dyDescent="0.35">
      <c r="A782" s="8">
        <v>40</v>
      </c>
      <c r="B782" s="12" t="s">
        <v>5863</v>
      </c>
      <c r="C782" s="5" t="s">
        <v>5864</v>
      </c>
      <c r="D782" s="8">
        <v>2022</v>
      </c>
      <c r="E782" s="5" t="s">
        <v>5746</v>
      </c>
      <c r="F782" s="5" t="s">
        <v>5416</v>
      </c>
      <c r="G782" s="5" t="s">
        <v>5865</v>
      </c>
      <c r="H782" s="5" t="s">
        <v>5866</v>
      </c>
      <c r="I782" s="5">
        <v>458</v>
      </c>
      <c r="J782" s="6">
        <v>45469.38380787037</v>
      </c>
      <c r="K782" s="5"/>
      <c r="L782" s="5" t="s">
        <v>5867</v>
      </c>
      <c r="M782" s="5"/>
      <c r="N782" s="5"/>
      <c r="O782" s="5"/>
      <c r="P782" s="5"/>
      <c r="Q782" s="5"/>
      <c r="R782" s="5"/>
      <c r="S782" s="5">
        <v>40</v>
      </c>
      <c r="T782" s="5">
        <v>20</v>
      </c>
      <c r="U782" s="5">
        <v>40</v>
      </c>
      <c r="V782" s="5">
        <v>1</v>
      </c>
      <c r="W782" s="5">
        <v>2</v>
      </c>
      <c r="X782" s="5" t="s">
        <v>5868</v>
      </c>
      <c r="Y782" s="5"/>
      <c r="Z782" s="5" t="s">
        <v>5869</v>
      </c>
    </row>
    <row r="783" spans="1:26" x14ac:dyDescent="0.35">
      <c r="A783" s="8">
        <v>46</v>
      </c>
      <c r="B783" s="12" t="s">
        <v>5870</v>
      </c>
      <c r="C783" s="5" t="s">
        <v>5871</v>
      </c>
      <c r="D783" s="8">
        <v>2021</v>
      </c>
      <c r="E783" s="5" t="s">
        <v>5872</v>
      </c>
      <c r="F783" s="5" t="s">
        <v>5416</v>
      </c>
      <c r="G783" s="5" t="s">
        <v>5873</v>
      </c>
      <c r="H783" s="5" t="s">
        <v>5874</v>
      </c>
      <c r="I783" s="5">
        <v>471</v>
      </c>
      <c r="J783" s="6">
        <v>45469.38380787037</v>
      </c>
      <c r="K783" s="5"/>
      <c r="L783" s="5" t="s">
        <v>5875</v>
      </c>
      <c r="M783" s="5"/>
      <c r="N783" s="5"/>
      <c r="O783" s="5"/>
      <c r="P783" s="5"/>
      <c r="Q783" s="5"/>
      <c r="R783" s="5"/>
      <c r="S783" s="5">
        <v>46</v>
      </c>
      <c r="T783" s="5">
        <v>15.33</v>
      </c>
      <c r="U783" s="5">
        <v>7</v>
      </c>
      <c r="V783" s="5">
        <v>7</v>
      </c>
      <c r="W783" s="5">
        <v>3</v>
      </c>
      <c r="X783" s="5" t="s">
        <v>5876</v>
      </c>
      <c r="Y783" s="5" t="s">
        <v>5877</v>
      </c>
      <c r="Z783" s="5" t="s">
        <v>5878</v>
      </c>
    </row>
    <row r="784" spans="1:26" x14ac:dyDescent="0.35">
      <c r="A784" s="8">
        <v>153</v>
      </c>
      <c r="B784" s="12" t="s">
        <v>5879</v>
      </c>
      <c r="C784" s="5" t="s">
        <v>5880</v>
      </c>
      <c r="D784" s="8">
        <v>2021</v>
      </c>
      <c r="E784" s="5" t="s">
        <v>5881</v>
      </c>
      <c r="F784" s="5" t="s">
        <v>5416</v>
      </c>
      <c r="G784" s="5" t="s">
        <v>5882</v>
      </c>
      <c r="H784" s="5" t="s">
        <v>5883</v>
      </c>
      <c r="I784" s="5">
        <v>472</v>
      </c>
      <c r="J784" s="6">
        <v>45469.38380787037</v>
      </c>
      <c r="K784" s="5" t="s">
        <v>609</v>
      </c>
      <c r="L784" s="5" t="s">
        <v>5884</v>
      </c>
      <c r="M784" s="5"/>
      <c r="N784" s="5"/>
      <c r="O784" s="5"/>
      <c r="P784" s="5"/>
      <c r="Q784" s="5"/>
      <c r="R784" s="5"/>
      <c r="S784" s="5">
        <v>153</v>
      </c>
      <c r="T784" s="5">
        <v>51</v>
      </c>
      <c r="U784" s="5">
        <v>153</v>
      </c>
      <c r="V784" s="5">
        <v>1</v>
      </c>
      <c r="W784" s="5">
        <v>3</v>
      </c>
      <c r="X784" s="5" t="s">
        <v>5885</v>
      </c>
      <c r="Y784" s="5" t="s">
        <v>5882</v>
      </c>
      <c r="Z784" s="5" t="s">
        <v>5886</v>
      </c>
    </row>
    <row r="785" spans="1:26" x14ac:dyDescent="0.35">
      <c r="A785" s="8">
        <v>80</v>
      </c>
      <c r="B785" s="12" t="s">
        <v>5887</v>
      </c>
      <c r="C785" s="5" t="s">
        <v>5888</v>
      </c>
      <c r="D785" s="8">
        <v>2023</v>
      </c>
      <c r="E785" s="5" t="s">
        <v>5889</v>
      </c>
      <c r="F785" s="5" t="s">
        <v>5416</v>
      </c>
      <c r="G785" s="5" t="s">
        <v>5890</v>
      </c>
      <c r="H785" s="5" t="s">
        <v>5891</v>
      </c>
      <c r="I785" s="5">
        <v>475</v>
      </c>
      <c r="J785" s="6">
        <v>45469.38380787037</v>
      </c>
      <c r="K785" s="5" t="s">
        <v>609</v>
      </c>
      <c r="L785" s="5" t="s">
        <v>5892</v>
      </c>
      <c r="M785" s="5"/>
      <c r="N785" s="5"/>
      <c r="O785" s="5"/>
      <c r="P785" s="5"/>
      <c r="Q785" s="5"/>
      <c r="R785" s="5"/>
      <c r="S785" s="5">
        <v>80</v>
      </c>
      <c r="T785" s="5">
        <v>80</v>
      </c>
      <c r="U785" s="5">
        <v>27</v>
      </c>
      <c r="V785" s="5">
        <v>3</v>
      </c>
      <c r="W785" s="5">
        <v>1</v>
      </c>
      <c r="X785" s="5" t="s">
        <v>5893</v>
      </c>
      <c r="Y785" s="5" t="s">
        <v>5890</v>
      </c>
      <c r="Z785" s="5" t="s">
        <v>5894</v>
      </c>
    </row>
    <row r="786" spans="1:26" x14ac:dyDescent="0.35">
      <c r="A786" s="8">
        <v>50</v>
      </c>
      <c r="B786" s="12" t="s">
        <v>5895</v>
      </c>
      <c r="C786" s="5" t="s">
        <v>5896</v>
      </c>
      <c r="D786" s="8">
        <v>2022</v>
      </c>
      <c r="E786" s="5" t="s">
        <v>5897</v>
      </c>
      <c r="F786" s="5" t="s">
        <v>5416</v>
      </c>
      <c r="G786" s="5" t="s">
        <v>5898</v>
      </c>
      <c r="H786" s="5" t="s">
        <v>5899</v>
      </c>
      <c r="I786" s="5">
        <v>480</v>
      </c>
      <c r="J786" s="6">
        <v>45469.38380787037</v>
      </c>
      <c r="K786" s="5" t="s">
        <v>609</v>
      </c>
      <c r="L786" s="5" t="s">
        <v>5900</v>
      </c>
      <c r="M786" s="5"/>
      <c r="N786" s="5"/>
      <c r="O786" s="5"/>
      <c r="P786" s="5"/>
      <c r="Q786" s="5"/>
      <c r="R786" s="5"/>
      <c r="S786" s="5">
        <v>50</v>
      </c>
      <c r="T786" s="5">
        <v>25</v>
      </c>
      <c r="U786" s="5">
        <v>17</v>
      </c>
      <c r="V786" s="5">
        <v>3</v>
      </c>
      <c r="W786" s="5">
        <v>2</v>
      </c>
      <c r="X786" s="5" t="s">
        <v>5901</v>
      </c>
      <c r="Y786" s="5" t="s">
        <v>5898</v>
      </c>
      <c r="Z786" s="5" t="s">
        <v>5902</v>
      </c>
    </row>
    <row r="787" spans="1:26" x14ac:dyDescent="0.35">
      <c r="A787" s="8">
        <v>211</v>
      </c>
      <c r="B787" s="12" t="s">
        <v>5903</v>
      </c>
      <c r="C787" s="5" t="s">
        <v>5904</v>
      </c>
      <c r="D787" s="8">
        <v>2021</v>
      </c>
      <c r="E787" s="5" t="s">
        <v>5905</v>
      </c>
      <c r="F787" s="5" t="s">
        <v>5416</v>
      </c>
      <c r="G787" s="5" t="s">
        <v>5906</v>
      </c>
      <c r="H787" s="5" t="s">
        <v>5907</v>
      </c>
      <c r="I787" s="5">
        <v>489</v>
      </c>
      <c r="J787" s="6">
        <v>45469.38380787037</v>
      </c>
      <c r="K787" s="5" t="s">
        <v>609</v>
      </c>
      <c r="L787" s="5" t="s">
        <v>5908</v>
      </c>
      <c r="M787" s="5"/>
      <c r="N787" s="5"/>
      <c r="O787" s="5"/>
      <c r="P787" s="5"/>
      <c r="Q787" s="5"/>
      <c r="R787" s="5"/>
      <c r="S787" s="5">
        <v>211</v>
      </c>
      <c r="T787" s="5">
        <v>70.33</v>
      </c>
      <c r="U787" s="5">
        <v>42</v>
      </c>
      <c r="V787" s="5">
        <v>5</v>
      </c>
      <c r="W787" s="5">
        <v>3</v>
      </c>
      <c r="X787" s="5" t="s">
        <v>5909</v>
      </c>
      <c r="Y787" s="5" t="s">
        <v>5906</v>
      </c>
      <c r="Z787" s="5" t="s">
        <v>5910</v>
      </c>
    </row>
    <row r="788" spans="1:26" x14ac:dyDescent="0.35">
      <c r="A788" s="8">
        <v>62</v>
      </c>
      <c r="B788" s="12" t="s">
        <v>5911</v>
      </c>
      <c r="C788" s="5" t="s">
        <v>5912</v>
      </c>
      <c r="D788" s="8">
        <v>2021</v>
      </c>
      <c r="E788" s="5" t="s">
        <v>5449</v>
      </c>
      <c r="F788" s="5" t="s">
        <v>5416</v>
      </c>
      <c r="G788" s="5" t="s">
        <v>5913</v>
      </c>
      <c r="H788" s="5" t="s">
        <v>5914</v>
      </c>
      <c r="I788" s="5">
        <v>496</v>
      </c>
      <c r="J788" s="6">
        <v>45469.38380787037</v>
      </c>
      <c r="K788" s="5"/>
      <c r="L788" s="5" t="s">
        <v>5915</v>
      </c>
      <c r="M788" s="5"/>
      <c r="N788" s="5"/>
      <c r="O788" s="5"/>
      <c r="P788" s="5"/>
      <c r="Q788" s="5"/>
      <c r="R788" s="5"/>
      <c r="S788" s="5">
        <v>62</v>
      </c>
      <c r="T788" s="5">
        <v>20.67</v>
      </c>
      <c r="U788" s="5">
        <v>21</v>
      </c>
      <c r="V788" s="5">
        <v>3</v>
      </c>
      <c r="W788" s="5">
        <v>3</v>
      </c>
      <c r="X788" s="5" t="s">
        <v>5916</v>
      </c>
      <c r="Y788" s="5"/>
      <c r="Z788" s="5" t="s">
        <v>5917</v>
      </c>
    </row>
    <row r="789" spans="1:26" x14ac:dyDescent="0.35">
      <c r="A789" s="8">
        <v>81</v>
      </c>
      <c r="B789" s="12" t="s">
        <v>5918</v>
      </c>
      <c r="C789" s="5" t="s">
        <v>5919</v>
      </c>
      <c r="D789" s="8">
        <v>2022</v>
      </c>
      <c r="E789" s="5" t="s">
        <v>5801</v>
      </c>
      <c r="F789" s="5" t="s">
        <v>5416</v>
      </c>
      <c r="G789" s="5" t="s">
        <v>5920</v>
      </c>
      <c r="H789" s="5" t="s">
        <v>5921</v>
      </c>
      <c r="I789" s="5">
        <v>504</v>
      </c>
      <c r="J789" s="6">
        <v>45469.38380787037</v>
      </c>
      <c r="K789" s="5"/>
      <c r="L789" s="5" t="s">
        <v>5922</v>
      </c>
      <c r="M789" s="5"/>
      <c r="N789" s="5"/>
      <c r="O789" s="5"/>
      <c r="P789" s="5"/>
      <c r="Q789" s="5"/>
      <c r="R789" s="5"/>
      <c r="S789" s="5">
        <v>81</v>
      </c>
      <c r="T789" s="5">
        <v>40.5</v>
      </c>
      <c r="U789" s="5">
        <v>14</v>
      </c>
      <c r="V789" s="5">
        <v>6</v>
      </c>
      <c r="W789" s="5">
        <v>2</v>
      </c>
      <c r="X789" s="5" t="s">
        <v>5923</v>
      </c>
      <c r="Y789" s="5"/>
      <c r="Z789" s="5" t="s">
        <v>5924</v>
      </c>
    </row>
    <row r="790" spans="1:26" x14ac:dyDescent="0.35">
      <c r="A790" s="8">
        <v>65</v>
      </c>
      <c r="B790" s="12" t="s">
        <v>5925</v>
      </c>
      <c r="C790" s="5" t="s">
        <v>5926</v>
      </c>
      <c r="D790" s="8">
        <v>2021</v>
      </c>
      <c r="E790" s="5" t="s">
        <v>5927</v>
      </c>
      <c r="F790" s="5" t="s">
        <v>5416</v>
      </c>
      <c r="G790" s="5" t="s">
        <v>5928</v>
      </c>
      <c r="H790" s="5" t="s">
        <v>5929</v>
      </c>
      <c r="I790" s="5">
        <v>506</v>
      </c>
      <c r="J790" s="6">
        <v>45469.38380787037</v>
      </c>
      <c r="K790" s="5" t="s">
        <v>609</v>
      </c>
      <c r="L790" s="5" t="s">
        <v>5930</v>
      </c>
      <c r="M790" s="5"/>
      <c r="N790" s="5"/>
      <c r="O790" s="5"/>
      <c r="P790" s="5"/>
      <c r="Q790" s="5"/>
      <c r="R790" s="5"/>
      <c r="S790" s="5">
        <v>65</v>
      </c>
      <c r="T790" s="5">
        <v>21.67</v>
      </c>
      <c r="U790" s="5">
        <v>11</v>
      </c>
      <c r="V790" s="5">
        <v>6</v>
      </c>
      <c r="W790" s="5">
        <v>3</v>
      </c>
      <c r="X790" s="5" t="s">
        <v>5931</v>
      </c>
      <c r="Y790" s="5" t="s">
        <v>5928</v>
      </c>
      <c r="Z790" s="5" t="s">
        <v>5932</v>
      </c>
    </row>
    <row r="791" spans="1:26" x14ac:dyDescent="0.35">
      <c r="A791" s="8">
        <v>49</v>
      </c>
      <c r="B791" s="12" t="s">
        <v>5933</v>
      </c>
      <c r="C791" s="5" t="s">
        <v>5934</v>
      </c>
      <c r="D791" s="8">
        <v>2021</v>
      </c>
      <c r="E791" s="5" t="s">
        <v>5935</v>
      </c>
      <c r="F791" s="5" t="s">
        <v>5416</v>
      </c>
      <c r="G791" s="5" t="s">
        <v>5936</v>
      </c>
      <c r="H791" s="5" t="s">
        <v>5937</v>
      </c>
      <c r="I791" s="5">
        <v>513</v>
      </c>
      <c r="J791" s="6">
        <v>45469.38380787037</v>
      </c>
      <c r="K791" s="5"/>
      <c r="L791" s="5" t="s">
        <v>5938</v>
      </c>
      <c r="M791" s="5"/>
      <c r="N791" s="5"/>
      <c r="O791" s="5"/>
      <c r="P791" s="5"/>
      <c r="Q791" s="5"/>
      <c r="R791" s="5"/>
      <c r="S791" s="5">
        <v>49</v>
      </c>
      <c r="T791" s="5">
        <v>16.329999999999998</v>
      </c>
      <c r="U791" s="5">
        <v>12</v>
      </c>
      <c r="V791" s="5">
        <v>4</v>
      </c>
      <c r="W791" s="5">
        <v>3</v>
      </c>
      <c r="X791" s="5" t="s">
        <v>5939</v>
      </c>
      <c r="Y791" s="5"/>
      <c r="Z791" s="5" t="s">
        <v>5940</v>
      </c>
    </row>
    <row r="792" spans="1:26" x14ac:dyDescent="0.35">
      <c r="A792" s="8">
        <v>76</v>
      </c>
      <c r="B792" s="12" t="s">
        <v>5941</v>
      </c>
      <c r="C792" s="5" t="s">
        <v>5942</v>
      </c>
      <c r="D792" s="8">
        <v>2021</v>
      </c>
      <c r="E792" s="5" t="s">
        <v>5943</v>
      </c>
      <c r="F792" s="5" t="s">
        <v>5416</v>
      </c>
      <c r="G792" s="5" t="s">
        <v>5944</v>
      </c>
      <c r="H792" s="5" t="s">
        <v>5945</v>
      </c>
      <c r="I792" s="5">
        <v>526</v>
      </c>
      <c r="J792" s="6">
        <v>45469.38380787037</v>
      </c>
      <c r="K792" s="5" t="s">
        <v>609</v>
      </c>
      <c r="L792" s="5" t="s">
        <v>5946</v>
      </c>
      <c r="M792" s="5"/>
      <c r="N792" s="5"/>
      <c r="O792" s="5"/>
      <c r="P792" s="5"/>
      <c r="Q792" s="5"/>
      <c r="R792" s="5"/>
      <c r="S792" s="5">
        <v>76</v>
      </c>
      <c r="T792" s="5">
        <v>25.33</v>
      </c>
      <c r="U792" s="5">
        <v>38</v>
      </c>
      <c r="V792" s="5">
        <v>2</v>
      </c>
      <c r="W792" s="5">
        <v>3</v>
      </c>
      <c r="X792" s="5" t="s">
        <v>5947</v>
      </c>
      <c r="Y792" s="5" t="s">
        <v>5944</v>
      </c>
      <c r="Z792" s="5" t="s">
        <v>5948</v>
      </c>
    </row>
    <row r="793" spans="1:26" x14ac:dyDescent="0.35">
      <c r="A793" s="8">
        <v>66</v>
      </c>
      <c r="B793" s="12" t="s">
        <v>5949</v>
      </c>
      <c r="C793" s="5" t="s">
        <v>5950</v>
      </c>
      <c r="D793" s="8">
        <v>2022</v>
      </c>
      <c r="E793" s="5" t="s">
        <v>5951</v>
      </c>
      <c r="F793" s="5" t="s">
        <v>5416</v>
      </c>
      <c r="G793" s="5" t="s">
        <v>5952</v>
      </c>
      <c r="H793" s="5" t="s">
        <v>5953</v>
      </c>
      <c r="I793" s="5">
        <v>533</v>
      </c>
      <c r="J793" s="6">
        <v>45469.38380787037</v>
      </c>
      <c r="K793" s="5" t="s">
        <v>609</v>
      </c>
      <c r="L793" s="5" t="s">
        <v>5954</v>
      </c>
      <c r="M793" s="5"/>
      <c r="N793" s="5"/>
      <c r="O793" s="5"/>
      <c r="P793" s="5"/>
      <c r="Q793" s="5"/>
      <c r="R793" s="5"/>
      <c r="S793" s="5">
        <v>66</v>
      </c>
      <c r="T793" s="5">
        <v>33</v>
      </c>
      <c r="U793" s="5">
        <v>13</v>
      </c>
      <c r="V793" s="5">
        <v>5</v>
      </c>
      <c r="W793" s="5">
        <v>2</v>
      </c>
      <c r="X793" s="5" t="s">
        <v>5955</v>
      </c>
      <c r="Y793" s="5" t="s">
        <v>5952</v>
      </c>
      <c r="Z793" s="5" t="s">
        <v>5956</v>
      </c>
    </row>
    <row r="794" spans="1:26" x14ac:dyDescent="0.35">
      <c r="A794" s="8">
        <v>283</v>
      </c>
      <c r="B794" s="12" t="s">
        <v>5957</v>
      </c>
      <c r="C794" s="5" t="s">
        <v>5958</v>
      </c>
      <c r="D794" s="8">
        <v>2023</v>
      </c>
      <c r="E794" s="5" t="s">
        <v>5959</v>
      </c>
      <c r="F794" s="5" t="s">
        <v>5416</v>
      </c>
      <c r="G794" s="5" t="s">
        <v>5960</v>
      </c>
      <c r="H794" s="5" t="s">
        <v>5961</v>
      </c>
      <c r="I794" s="5">
        <v>534</v>
      </c>
      <c r="J794" s="6">
        <v>45469.38380787037</v>
      </c>
      <c r="K794" s="5"/>
      <c r="L794" s="5" t="s">
        <v>5962</v>
      </c>
      <c r="M794" s="5"/>
      <c r="N794" s="5"/>
      <c r="O794" s="5"/>
      <c r="P794" s="5"/>
      <c r="Q794" s="5"/>
      <c r="R794" s="5"/>
      <c r="S794" s="5">
        <v>283</v>
      </c>
      <c r="T794" s="5">
        <v>283</v>
      </c>
      <c r="U794" s="5">
        <v>71</v>
      </c>
      <c r="V794" s="5">
        <v>4</v>
      </c>
      <c r="W794" s="5">
        <v>1</v>
      </c>
      <c r="X794" s="5" t="s">
        <v>5963</v>
      </c>
      <c r="Y794" s="5"/>
      <c r="Z794" s="5" t="s">
        <v>5964</v>
      </c>
    </row>
    <row r="795" spans="1:26" x14ac:dyDescent="0.35">
      <c r="A795" s="8">
        <v>25</v>
      </c>
      <c r="B795" s="12" t="s">
        <v>5965</v>
      </c>
      <c r="C795" s="5" t="s">
        <v>5966</v>
      </c>
      <c r="D795" s="8">
        <v>2024</v>
      </c>
      <c r="E795" s="5" t="s">
        <v>5967</v>
      </c>
      <c r="F795" s="5" t="s">
        <v>5416</v>
      </c>
      <c r="G795" s="5" t="s">
        <v>5968</v>
      </c>
      <c r="H795" s="5" t="s">
        <v>5969</v>
      </c>
      <c r="I795" s="5">
        <v>538</v>
      </c>
      <c r="J795" s="6">
        <v>45469.38380787037</v>
      </c>
      <c r="K795" s="5" t="s">
        <v>609</v>
      </c>
      <c r="L795" s="5" t="s">
        <v>5970</v>
      </c>
      <c r="M795" s="5"/>
      <c r="N795" s="5"/>
      <c r="O795" s="5"/>
      <c r="P795" s="5"/>
      <c r="Q795" s="5"/>
      <c r="R795" s="5"/>
      <c r="S795" s="5">
        <v>25</v>
      </c>
      <c r="T795" s="5">
        <v>25</v>
      </c>
      <c r="U795" s="5">
        <v>8</v>
      </c>
      <c r="V795" s="5">
        <v>3</v>
      </c>
      <c r="W795" s="5">
        <v>1</v>
      </c>
      <c r="X795" s="5" t="s">
        <v>5971</v>
      </c>
      <c r="Y795" s="5" t="s">
        <v>5968</v>
      </c>
      <c r="Z795" s="5" t="s">
        <v>5972</v>
      </c>
    </row>
    <row r="796" spans="1:26" x14ac:dyDescent="0.35">
      <c r="A796" s="8">
        <v>132</v>
      </c>
      <c r="B796" s="12" t="s">
        <v>5973</v>
      </c>
      <c r="C796" s="5" t="s">
        <v>5974</v>
      </c>
      <c r="D796" s="8">
        <v>2022</v>
      </c>
      <c r="E796" s="5" t="s">
        <v>5897</v>
      </c>
      <c r="F796" s="5" t="s">
        <v>5416</v>
      </c>
      <c r="G796" s="5" t="s">
        <v>5975</v>
      </c>
      <c r="H796" s="5" t="s">
        <v>5976</v>
      </c>
      <c r="I796" s="5">
        <v>550</v>
      </c>
      <c r="J796" s="6">
        <v>45469.38380787037</v>
      </c>
      <c r="K796" s="5" t="s">
        <v>609</v>
      </c>
      <c r="L796" s="5" t="s">
        <v>5977</v>
      </c>
      <c r="M796" s="5"/>
      <c r="N796" s="5"/>
      <c r="O796" s="5"/>
      <c r="P796" s="5"/>
      <c r="Q796" s="5"/>
      <c r="R796" s="5"/>
      <c r="S796" s="5">
        <v>132</v>
      </c>
      <c r="T796" s="5">
        <v>66</v>
      </c>
      <c r="U796" s="5">
        <v>33</v>
      </c>
      <c r="V796" s="5">
        <v>4</v>
      </c>
      <c r="W796" s="5">
        <v>2</v>
      </c>
      <c r="X796" s="5" t="s">
        <v>5978</v>
      </c>
      <c r="Y796" s="5" t="s">
        <v>5975</v>
      </c>
      <c r="Z796" s="5" t="s">
        <v>5979</v>
      </c>
    </row>
    <row r="797" spans="1:26" x14ac:dyDescent="0.35">
      <c r="A797" s="8">
        <v>59</v>
      </c>
      <c r="B797" s="12" t="s">
        <v>5980</v>
      </c>
      <c r="C797" s="5" t="s">
        <v>5981</v>
      </c>
      <c r="D797" s="8">
        <v>2023</v>
      </c>
      <c r="E797" s="5" t="s">
        <v>5982</v>
      </c>
      <c r="F797" s="5" t="s">
        <v>5416</v>
      </c>
      <c r="G797" s="5" t="s">
        <v>5983</v>
      </c>
      <c r="H797" s="5" t="s">
        <v>5984</v>
      </c>
      <c r="I797" s="5">
        <v>555</v>
      </c>
      <c r="J797" s="6">
        <v>45469.38380787037</v>
      </c>
      <c r="K797" s="5" t="s">
        <v>609</v>
      </c>
      <c r="L797" s="5" t="s">
        <v>5985</v>
      </c>
      <c r="M797" s="5"/>
      <c r="N797" s="5"/>
      <c r="O797" s="5"/>
      <c r="P797" s="5"/>
      <c r="Q797" s="5"/>
      <c r="R797" s="5"/>
      <c r="S797" s="5">
        <v>59</v>
      </c>
      <c r="T797" s="5">
        <v>59</v>
      </c>
      <c r="U797" s="5">
        <v>12</v>
      </c>
      <c r="V797" s="5">
        <v>5</v>
      </c>
      <c r="W797" s="5">
        <v>1</v>
      </c>
      <c r="X797" s="5" t="s">
        <v>5986</v>
      </c>
      <c r="Y797" s="5" t="s">
        <v>5983</v>
      </c>
      <c r="Z797" s="5" t="s">
        <v>5987</v>
      </c>
    </row>
    <row r="798" spans="1:26" x14ac:dyDescent="0.35">
      <c r="A798" s="8">
        <v>165</v>
      </c>
      <c r="B798" s="12" t="s">
        <v>5988</v>
      </c>
      <c r="C798" s="5" t="s">
        <v>5989</v>
      </c>
      <c r="D798" s="8">
        <v>2022</v>
      </c>
      <c r="E798" s="5" t="s">
        <v>5990</v>
      </c>
      <c r="F798" s="5" t="s">
        <v>5416</v>
      </c>
      <c r="G798" s="5" t="s">
        <v>5991</v>
      </c>
      <c r="H798" s="5" t="s">
        <v>5992</v>
      </c>
      <c r="I798" s="5">
        <v>559</v>
      </c>
      <c r="J798" s="6">
        <v>45469.38380787037</v>
      </c>
      <c r="K798" s="5" t="s">
        <v>609</v>
      </c>
      <c r="L798" s="5" t="s">
        <v>5993</v>
      </c>
      <c r="M798" s="5"/>
      <c r="N798" s="5"/>
      <c r="O798" s="5"/>
      <c r="P798" s="5"/>
      <c r="Q798" s="5"/>
      <c r="R798" s="5"/>
      <c r="S798" s="5">
        <v>165</v>
      </c>
      <c r="T798" s="5">
        <v>82.5</v>
      </c>
      <c r="U798" s="5">
        <v>83</v>
      </c>
      <c r="V798" s="5">
        <v>2</v>
      </c>
      <c r="W798" s="5">
        <v>2</v>
      </c>
      <c r="X798" s="5" t="s">
        <v>5994</v>
      </c>
      <c r="Y798" s="5" t="s">
        <v>5991</v>
      </c>
      <c r="Z798" s="5" t="s">
        <v>5995</v>
      </c>
    </row>
    <row r="799" spans="1:26" x14ac:dyDescent="0.35">
      <c r="A799" s="8">
        <v>98</v>
      </c>
      <c r="B799" s="12" t="s">
        <v>5996</v>
      </c>
      <c r="C799" s="5" t="s">
        <v>5997</v>
      </c>
      <c r="D799" s="8">
        <v>2021</v>
      </c>
      <c r="E799" s="5" t="s">
        <v>5998</v>
      </c>
      <c r="F799" s="5" t="s">
        <v>5416</v>
      </c>
      <c r="G799" s="5" t="s">
        <v>5999</v>
      </c>
      <c r="H799" s="5" t="s">
        <v>6000</v>
      </c>
      <c r="I799" s="5">
        <v>585</v>
      </c>
      <c r="J799" s="6">
        <v>45469.38380787037</v>
      </c>
      <c r="K799" s="5" t="s">
        <v>609</v>
      </c>
      <c r="L799" s="5" t="s">
        <v>6001</v>
      </c>
      <c r="M799" s="5"/>
      <c r="N799" s="5"/>
      <c r="O799" s="5"/>
      <c r="P799" s="5"/>
      <c r="Q799" s="5"/>
      <c r="R799" s="5"/>
      <c r="S799" s="5">
        <v>98</v>
      </c>
      <c r="T799" s="5">
        <v>32.67</v>
      </c>
      <c r="U799" s="5">
        <v>49</v>
      </c>
      <c r="V799" s="5">
        <v>2</v>
      </c>
      <c r="W799" s="5">
        <v>3</v>
      </c>
      <c r="X799" s="5" t="s">
        <v>6002</v>
      </c>
      <c r="Y799" s="5" t="s">
        <v>5999</v>
      </c>
      <c r="Z799" s="5" t="s">
        <v>6003</v>
      </c>
    </row>
    <row r="800" spans="1:26" x14ac:dyDescent="0.35">
      <c r="A800" s="8">
        <v>84</v>
      </c>
      <c r="B800" s="12" t="s">
        <v>6004</v>
      </c>
      <c r="C800" s="5" t="s">
        <v>6005</v>
      </c>
      <c r="D800" s="8">
        <v>2021</v>
      </c>
      <c r="E800" s="5" t="s">
        <v>6006</v>
      </c>
      <c r="F800" s="5" t="s">
        <v>5416</v>
      </c>
      <c r="G800" s="5" t="s">
        <v>6007</v>
      </c>
      <c r="H800" s="5" t="s">
        <v>6008</v>
      </c>
      <c r="I800" s="5">
        <v>587</v>
      </c>
      <c r="J800" s="6">
        <v>45469.38380787037</v>
      </c>
      <c r="K800" s="5" t="s">
        <v>609</v>
      </c>
      <c r="L800" s="5" t="s">
        <v>6009</v>
      </c>
      <c r="M800" s="5"/>
      <c r="N800" s="5"/>
      <c r="O800" s="5"/>
      <c r="P800" s="5"/>
      <c r="Q800" s="5"/>
      <c r="R800" s="5"/>
      <c r="S800" s="5">
        <v>84</v>
      </c>
      <c r="T800" s="5">
        <v>28</v>
      </c>
      <c r="U800" s="5">
        <v>28</v>
      </c>
      <c r="V800" s="5">
        <v>3</v>
      </c>
      <c r="W800" s="5">
        <v>3</v>
      </c>
      <c r="X800" s="5" t="s">
        <v>6010</v>
      </c>
      <c r="Y800" s="5" t="s">
        <v>6007</v>
      </c>
      <c r="Z800" s="5" t="s">
        <v>6011</v>
      </c>
    </row>
    <row r="801" spans="1:26" x14ac:dyDescent="0.35">
      <c r="A801" s="8">
        <v>67</v>
      </c>
      <c r="B801" s="12" t="s">
        <v>6012</v>
      </c>
      <c r="C801" s="5" t="s">
        <v>6013</v>
      </c>
      <c r="D801" s="8">
        <v>2022</v>
      </c>
      <c r="E801" s="5" t="s">
        <v>6014</v>
      </c>
      <c r="F801" s="5" t="s">
        <v>5416</v>
      </c>
      <c r="G801" s="5" t="s">
        <v>6015</v>
      </c>
      <c r="H801" s="5" t="s">
        <v>6016</v>
      </c>
      <c r="I801" s="5">
        <v>601</v>
      </c>
      <c r="J801" s="6">
        <v>45469.38380787037</v>
      </c>
      <c r="K801" s="5" t="s">
        <v>609</v>
      </c>
      <c r="L801" s="5" t="s">
        <v>6017</v>
      </c>
      <c r="M801" s="5"/>
      <c r="N801" s="5"/>
      <c r="O801" s="5"/>
      <c r="P801" s="5"/>
      <c r="Q801" s="5"/>
      <c r="R801" s="5"/>
      <c r="S801" s="5">
        <v>67</v>
      </c>
      <c r="T801" s="5">
        <v>33.5</v>
      </c>
      <c r="U801" s="5">
        <v>34</v>
      </c>
      <c r="V801" s="5">
        <v>2</v>
      </c>
      <c r="W801" s="5">
        <v>2</v>
      </c>
      <c r="X801" s="5" t="s">
        <v>6018</v>
      </c>
      <c r="Y801" s="5" t="s">
        <v>6015</v>
      </c>
      <c r="Z801" s="5" t="s">
        <v>6019</v>
      </c>
    </row>
    <row r="802" spans="1:26" x14ac:dyDescent="0.35">
      <c r="A802" s="8">
        <v>391</v>
      </c>
      <c r="B802" s="12" t="s">
        <v>6020</v>
      </c>
      <c r="C802" s="5" t="s">
        <v>6021</v>
      </c>
      <c r="D802" s="8">
        <v>2022</v>
      </c>
      <c r="E802" s="5" t="s">
        <v>5497</v>
      </c>
      <c r="F802" s="5" t="s">
        <v>5416</v>
      </c>
      <c r="G802" s="5" t="s">
        <v>6022</v>
      </c>
      <c r="H802" s="5" t="s">
        <v>6023</v>
      </c>
      <c r="I802" s="5">
        <v>616</v>
      </c>
      <c r="J802" s="6">
        <v>45469.38380787037</v>
      </c>
      <c r="K802" s="5"/>
      <c r="L802" s="5" t="s">
        <v>6024</v>
      </c>
      <c r="M802" s="5"/>
      <c r="N802" s="5"/>
      <c r="O802" s="5"/>
      <c r="P802" s="5"/>
      <c r="Q802" s="5"/>
      <c r="R802" s="5"/>
      <c r="S802" s="5">
        <v>391</v>
      </c>
      <c r="T802" s="5">
        <v>195.5</v>
      </c>
      <c r="U802" s="5">
        <v>78</v>
      </c>
      <c r="V802" s="5">
        <v>5</v>
      </c>
      <c r="W802" s="5">
        <v>2</v>
      </c>
      <c r="X802" s="5" t="s">
        <v>6025</v>
      </c>
      <c r="Y802" s="5" t="s">
        <v>6026</v>
      </c>
      <c r="Z802" s="5" t="s">
        <v>6027</v>
      </c>
    </row>
    <row r="803" spans="1:26" x14ac:dyDescent="0.35">
      <c r="A803" s="8">
        <v>45</v>
      </c>
      <c r="B803" s="12" t="s">
        <v>6028</v>
      </c>
      <c r="C803" s="5" t="s">
        <v>6029</v>
      </c>
      <c r="D803" s="8">
        <v>2022</v>
      </c>
      <c r="E803" s="5" t="s">
        <v>6030</v>
      </c>
      <c r="F803" s="5" t="s">
        <v>5416</v>
      </c>
      <c r="G803" s="5" t="s">
        <v>6031</v>
      </c>
      <c r="H803" s="5" t="s">
        <v>6032</v>
      </c>
      <c r="I803" s="5">
        <v>625</v>
      </c>
      <c r="J803" s="6">
        <v>45469.38380787037</v>
      </c>
      <c r="K803" s="5"/>
      <c r="L803" s="5" t="s">
        <v>6033</v>
      </c>
      <c r="M803" s="5"/>
      <c r="N803" s="5"/>
      <c r="O803" s="5"/>
      <c r="P803" s="5"/>
      <c r="Q803" s="5"/>
      <c r="R803" s="5"/>
      <c r="S803" s="5">
        <v>45</v>
      </c>
      <c r="T803" s="5">
        <v>22.5</v>
      </c>
      <c r="U803" s="5">
        <v>45</v>
      </c>
      <c r="V803" s="5">
        <v>1</v>
      </c>
      <c r="W803" s="5">
        <v>2</v>
      </c>
      <c r="X803" s="5" t="s">
        <v>6034</v>
      </c>
      <c r="Y803" s="5"/>
      <c r="Z803" s="5" t="s">
        <v>6035</v>
      </c>
    </row>
    <row r="804" spans="1:26" x14ac:dyDescent="0.35">
      <c r="A804" s="8">
        <v>54</v>
      </c>
      <c r="B804" s="12" t="s">
        <v>6036</v>
      </c>
      <c r="C804" s="5" t="s">
        <v>6037</v>
      </c>
      <c r="D804" s="8">
        <v>2022</v>
      </c>
      <c r="E804" s="5" t="s">
        <v>6038</v>
      </c>
      <c r="F804" s="5" t="s">
        <v>5416</v>
      </c>
      <c r="G804" s="5" t="s">
        <v>6039</v>
      </c>
      <c r="H804" s="5" t="s">
        <v>6040</v>
      </c>
      <c r="I804" s="5">
        <v>637</v>
      </c>
      <c r="J804" s="6">
        <v>45469.38380787037</v>
      </c>
      <c r="K804" s="5" t="s">
        <v>609</v>
      </c>
      <c r="L804" s="5" t="s">
        <v>6041</v>
      </c>
      <c r="M804" s="5"/>
      <c r="N804" s="5"/>
      <c r="O804" s="5"/>
      <c r="P804" s="5"/>
      <c r="Q804" s="5"/>
      <c r="R804" s="5"/>
      <c r="S804" s="5">
        <v>54</v>
      </c>
      <c r="T804" s="5">
        <v>27</v>
      </c>
      <c r="U804" s="5">
        <v>18</v>
      </c>
      <c r="V804" s="5">
        <v>3</v>
      </c>
      <c r="W804" s="5">
        <v>2</v>
      </c>
      <c r="X804" s="5" t="s">
        <v>6042</v>
      </c>
      <c r="Y804" s="5" t="s">
        <v>6039</v>
      </c>
      <c r="Z804" s="5" t="s">
        <v>6043</v>
      </c>
    </row>
    <row r="805" spans="1:26" x14ac:dyDescent="0.35">
      <c r="A805" s="8">
        <v>67</v>
      </c>
      <c r="B805" s="12" t="s">
        <v>6044</v>
      </c>
      <c r="C805" s="5" t="s">
        <v>6045</v>
      </c>
      <c r="D805" s="8">
        <v>2023</v>
      </c>
      <c r="E805" s="5" t="s">
        <v>5723</v>
      </c>
      <c r="F805" s="5" t="s">
        <v>5416</v>
      </c>
      <c r="G805" s="5" t="s">
        <v>6046</v>
      </c>
      <c r="H805" s="5" t="s">
        <v>6047</v>
      </c>
      <c r="I805" s="5">
        <v>640</v>
      </c>
      <c r="J805" s="6">
        <v>45469.38380787037</v>
      </c>
      <c r="K805" s="5"/>
      <c r="L805" s="5" t="s">
        <v>6048</v>
      </c>
      <c r="M805" s="5"/>
      <c r="N805" s="5"/>
      <c r="O805" s="5"/>
      <c r="P805" s="5"/>
      <c r="Q805" s="5"/>
      <c r="R805" s="5"/>
      <c r="S805" s="5">
        <v>67</v>
      </c>
      <c r="T805" s="5">
        <v>67</v>
      </c>
      <c r="U805" s="5">
        <v>34</v>
      </c>
      <c r="V805" s="5">
        <v>2</v>
      </c>
      <c r="W805" s="5">
        <v>1</v>
      </c>
      <c r="X805" s="5" t="s">
        <v>6049</v>
      </c>
      <c r="Y805" s="5"/>
      <c r="Z805" s="5" t="s">
        <v>6050</v>
      </c>
    </row>
    <row r="806" spans="1:26" x14ac:dyDescent="0.35">
      <c r="A806" s="8">
        <v>52</v>
      </c>
      <c r="B806" s="12" t="s">
        <v>6051</v>
      </c>
      <c r="C806" s="5" t="s">
        <v>6052</v>
      </c>
      <c r="D806" s="8">
        <v>2023</v>
      </c>
      <c r="E806" s="5" t="s">
        <v>6053</v>
      </c>
      <c r="F806" s="5" t="s">
        <v>5416</v>
      </c>
      <c r="G806" s="5" t="s">
        <v>6054</v>
      </c>
      <c r="H806" s="5" t="s">
        <v>6055</v>
      </c>
      <c r="I806" s="5">
        <v>651</v>
      </c>
      <c r="J806" s="6">
        <v>45469.38380787037</v>
      </c>
      <c r="K806" s="5" t="s">
        <v>609</v>
      </c>
      <c r="L806" s="5" t="s">
        <v>6056</v>
      </c>
      <c r="M806" s="5"/>
      <c r="N806" s="5"/>
      <c r="O806" s="5"/>
      <c r="P806" s="5"/>
      <c r="Q806" s="5"/>
      <c r="R806" s="5"/>
      <c r="S806" s="5">
        <v>52</v>
      </c>
      <c r="T806" s="5">
        <v>52</v>
      </c>
      <c r="U806" s="5">
        <v>52</v>
      </c>
      <c r="V806" s="5">
        <v>1</v>
      </c>
      <c r="W806" s="5">
        <v>1</v>
      </c>
      <c r="X806" s="5" t="s">
        <v>6057</v>
      </c>
      <c r="Y806" s="5" t="s">
        <v>6054</v>
      </c>
      <c r="Z806" s="5" t="s">
        <v>6058</v>
      </c>
    </row>
    <row r="807" spans="1:26" x14ac:dyDescent="0.35">
      <c r="A807" s="8">
        <v>44</v>
      </c>
      <c r="B807" s="12" t="s">
        <v>6059</v>
      </c>
      <c r="C807" s="5" t="s">
        <v>6060</v>
      </c>
      <c r="D807" s="8">
        <v>2024</v>
      </c>
      <c r="E807" s="5" t="s">
        <v>6061</v>
      </c>
      <c r="F807" s="5" t="s">
        <v>5416</v>
      </c>
      <c r="G807" s="5" t="s">
        <v>6062</v>
      </c>
      <c r="H807" s="5" t="s">
        <v>6063</v>
      </c>
      <c r="I807" s="5">
        <v>657</v>
      </c>
      <c r="J807" s="6">
        <v>45469.38380787037</v>
      </c>
      <c r="K807" s="5" t="s">
        <v>609</v>
      </c>
      <c r="L807" s="5" t="s">
        <v>6064</v>
      </c>
      <c r="M807" s="5"/>
      <c r="N807" s="5"/>
      <c r="O807" s="5"/>
      <c r="P807" s="5"/>
      <c r="Q807" s="5"/>
      <c r="R807" s="5"/>
      <c r="S807" s="5">
        <v>44</v>
      </c>
      <c r="T807" s="5">
        <v>44</v>
      </c>
      <c r="U807" s="5">
        <v>11</v>
      </c>
      <c r="V807" s="5">
        <v>4</v>
      </c>
      <c r="W807" s="5">
        <v>1</v>
      </c>
      <c r="X807" s="5" t="s">
        <v>6065</v>
      </c>
      <c r="Y807" s="5" t="s">
        <v>6062</v>
      </c>
      <c r="Z807" s="5" t="s">
        <v>6066</v>
      </c>
    </row>
    <row r="808" spans="1:26" x14ac:dyDescent="0.35">
      <c r="A808" s="8">
        <v>51</v>
      </c>
      <c r="B808" s="12" t="s">
        <v>6067</v>
      </c>
      <c r="C808" s="5" t="s">
        <v>6068</v>
      </c>
      <c r="D808" s="8">
        <v>2023</v>
      </c>
      <c r="E808" s="5" t="s">
        <v>6069</v>
      </c>
      <c r="F808" s="5" t="s">
        <v>5416</v>
      </c>
      <c r="G808" s="5" t="s">
        <v>6070</v>
      </c>
      <c r="H808" s="5" t="s">
        <v>6071</v>
      </c>
      <c r="I808" s="5">
        <v>661</v>
      </c>
      <c r="J808" s="6">
        <v>45469.38380787037</v>
      </c>
      <c r="K808" s="5" t="s">
        <v>609</v>
      </c>
      <c r="L808" s="5" t="s">
        <v>6072</v>
      </c>
      <c r="M808" s="5"/>
      <c r="N808" s="5"/>
      <c r="O808" s="5"/>
      <c r="P808" s="5"/>
      <c r="Q808" s="5"/>
      <c r="R808" s="5"/>
      <c r="S808" s="5">
        <v>51</v>
      </c>
      <c r="T808" s="5">
        <v>51</v>
      </c>
      <c r="U808" s="5">
        <v>17</v>
      </c>
      <c r="V808" s="5">
        <v>3</v>
      </c>
      <c r="W808" s="5">
        <v>1</v>
      </c>
      <c r="X808" s="5" t="s">
        <v>6073</v>
      </c>
      <c r="Y808" s="5" t="s">
        <v>6070</v>
      </c>
      <c r="Z808" s="5" t="s">
        <v>6074</v>
      </c>
    </row>
    <row r="809" spans="1:26" x14ac:dyDescent="0.35">
      <c r="A809" s="8">
        <v>39</v>
      </c>
      <c r="B809" s="12" t="s">
        <v>6075</v>
      </c>
      <c r="C809" s="5" t="s">
        <v>6076</v>
      </c>
      <c r="D809" s="8">
        <v>2023</v>
      </c>
      <c r="E809" s="5" t="s">
        <v>6077</v>
      </c>
      <c r="F809" s="5" t="s">
        <v>5416</v>
      </c>
      <c r="G809" s="5" t="s">
        <v>6078</v>
      </c>
      <c r="H809" s="5" t="s">
        <v>6079</v>
      </c>
      <c r="I809" s="5">
        <v>691</v>
      </c>
      <c r="J809" s="6">
        <v>45469.38380787037</v>
      </c>
      <c r="K809" s="5"/>
      <c r="L809" s="5" t="s">
        <v>6080</v>
      </c>
      <c r="M809" s="5"/>
      <c r="N809" s="5"/>
      <c r="O809" s="5"/>
      <c r="P809" s="5"/>
      <c r="Q809" s="5"/>
      <c r="R809" s="5"/>
      <c r="S809" s="5">
        <v>39</v>
      </c>
      <c r="T809" s="5">
        <v>39</v>
      </c>
      <c r="U809" s="5">
        <v>13</v>
      </c>
      <c r="V809" s="5">
        <v>3</v>
      </c>
      <c r="W809" s="5">
        <v>1</v>
      </c>
      <c r="X809" s="5" t="s">
        <v>6081</v>
      </c>
      <c r="Y809" s="5"/>
      <c r="Z809" s="5" t="s">
        <v>6082</v>
      </c>
    </row>
    <row r="810" spans="1:26" x14ac:dyDescent="0.35">
      <c r="A810" s="8">
        <v>41</v>
      </c>
      <c r="B810" s="12" t="s">
        <v>6083</v>
      </c>
      <c r="C810" s="5" t="s">
        <v>6084</v>
      </c>
      <c r="D810" s="8">
        <v>2022</v>
      </c>
      <c r="E810" s="5" t="s">
        <v>6085</v>
      </c>
      <c r="F810" s="5" t="s">
        <v>5416</v>
      </c>
      <c r="G810" s="5" t="s">
        <v>6086</v>
      </c>
      <c r="H810" s="5" t="s">
        <v>6087</v>
      </c>
      <c r="I810" s="5">
        <v>693</v>
      </c>
      <c r="J810" s="6">
        <v>45469.38380787037</v>
      </c>
      <c r="K810" s="5" t="s">
        <v>609</v>
      </c>
      <c r="L810" s="5" t="s">
        <v>6088</v>
      </c>
      <c r="M810" s="5"/>
      <c r="N810" s="5"/>
      <c r="O810" s="5"/>
      <c r="P810" s="5"/>
      <c r="Q810" s="5"/>
      <c r="R810" s="5"/>
      <c r="S810" s="5">
        <v>41</v>
      </c>
      <c r="T810" s="5">
        <v>20.5</v>
      </c>
      <c r="U810" s="5">
        <v>41</v>
      </c>
      <c r="V810" s="5">
        <v>1</v>
      </c>
      <c r="W810" s="5">
        <v>2</v>
      </c>
      <c r="X810" s="5" t="s">
        <v>6089</v>
      </c>
      <c r="Y810" s="5" t="s">
        <v>6086</v>
      </c>
      <c r="Z810" s="5" t="s">
        <v>6090</v>
      </c>
    </row>
    <row r="811" spans="1:26" x14ac:dyDescent="0.35">
      <c r="A811" s="8">
        <v>94</v>
      </c>
      <c r="B811" s="12" t="s">
        <v>6091</v>
      </c>
      <c r="C811" s="5" t="s">
        <v>6092</v>
      </c>
      <c r="D811" s="8">
        <v>2021</v>
      </c>
      <c r="E811" s="5" t="s">
        <v>6093</v>
      </c>
      <c r="F811" s="5" t="s">
        <v>5416</v>
      </c>
      <c r="G811" s="5" t="s">
        <v>6094</v>
      </c>
      <c r="H811" s="5" t="s">
        <v>6095</v>
      </c>
      <c r="I811" s="5">
        <v>696</v>
      </c>
      <c r="J811" s="6">
        <v>45469.38380787037</v>
      </c>
      <c r="K811" s="5"/>
      <c r="L811" s="5" t="s">
        <v>6096</v>
      </c>
      <c r="M811" s="5"/>
      <c r="N811" s="5"/>
      <c r="O811" s="5"/>
      <c r="P811" s="5"/>
      <c r="Q811" s="5"/>
      <c r="R811" s="5"/>
      <c r="S811" s="5">
        <v>94</v>
      </c>
      <c r="T811" s="5">
        <v>31.33</v>
      </c>
      <c r="U811" s="5">
        <v>47</v>
      </c>
      <c r="V811" s="5">
        <v>2</v>
      </c>
      <c r="W811" s="5">
        <v>3</v>
      </c>
      <c r="X811" s="5" t="s">
        <v>6097</v>
      </c>
      <c r="Y811" s="5"/>
      <c r="Z811" s="5" t="s">
        <v>6098</v>
      </c>
    </row>
    <row r="812" spans="1:26" x14ac:dyDescent="0.35">
      <c r="A812" s="8">
        <v>263</v>
      </c>
      <c r="B812" s="12" t="s">
        <v>6099</v>
      </c>
      <c r="C812" s="5" t="s">
        <v>6100</v>
      </c>
      <c r="D812" s="8">
        <v>2023</v>
      </c>
      <c r="E812" s="5" t="s">
        <v>5793</v>
      </c>
      <c r="F812" s="5" t="s">
        <v>5416</v>
      </c>
      <c r="G812" s="5" t="s">
        <v>6101</v>
      </c>
      <c r="H812" s="5" t="s">
        <v>6102</v>
      </c>
      <c r="I812" s="5">
        <v>699</v>
      </c>
      <c r="J812" s="6">
        <v>45469.38380787037</v>
      </c>
      <c r="K812" s="5"/>
      <c r="L812" s="5" t="s">
        <v>6103</v>
      </c>
      <c r="M812" s="5"/>
      <c r="N812" s="5"/>
      <c r="O812" s="5"/>
      <c r="P812" s="5"/>
      <c r="Q812" s="5"/>
      <c r="R812" s="5"/>
      <c r="S812" s="5">
        <v>263</v>
      </c>
      <c r="T812" s="5">
        <v>263</v>
      </c>
      <c r="U812" s="5">
        <v>132</v>
      </c>
      <c r="V812" s="5">
        <v>2</v>
      </c>
      <c r="W812" s="5">
        <v>1</v>
      </c>
      <c r="X812" s="5" t="s">
        <v>6104</v>
      </c>
      <c r="Y812" s="5" t="s">
        <v>6105</v>
      </c>
      <c r="Z812" s="5" t="s">
        <v>6106</v>
      </c>
    </row>
    <row r="813" spans="1:26" x14ac:dyDescent="0.35">
      <c r="A813" s="8">
        <v>85</v>
      </c>
      <c r="B813" s="12" t="s">
        <v>6107</v>
      </c>
      <c r="C813" s="5" t="s">
        <v>6108</v>
      </c>
      <c r="D813" s="8">
        <v>2023</v>
      </c>
      <c r="E813" s="5" t="s">
        <v>5793</v>
      </c>
      <c r="F813" s="5" t="s">
        <v>5416</v>
      </c>
      <c r="G813" s="5" t="s">
        <v>6109</v>
      </c>
      <c r="H813" s="5" t="s">
        <v>6110</v>
      </c>
      <c r="I813" s="5">
        <v>730</v>
      </c>
      <c r="J813" s="6">
        <v>45469.38380787037</v>
      </c>
      <c r="K813" s="5" t="s">
        <v>609</v>
      </c>
      <c r="L813" s="5" t="s">
        <v>6111</v>
      </c>
      <c r="M813" s="5"/>
      <c r="N813" s="5"/>
      <c r="O813" s="5"/>
      <c r="P813" s="5"/>
      <c r="Q813" s="5"/>
      <c r="R813" s="5"/>
      <c r="S813" s="5">
        <v>85</v>
      </c>
      <c r="T813" s="5">
        <v>85</v>
      </c>
      <c r="U813" s="5">
        <v>21</v>
      </c>
      <c r="V813" s="5">
        <v>4</v>
      </c>
      <c r="W813" s="5">
        <v>1</v>
      </c>
      <c r="X813" s="5" t="s">
        <v>6112</v>
      </c>
      <c r="Y813" s="5" t="s">
        <v>6109</v>
      </c>
      <c r="Z813" s="5" t="s">
        <v>6113</v>
      </c>
    </row>
    <row r="814" spans="1:26" x14ac:dyDescent="0.35">
      <c r="A814" s="8">
        <v>284</v>
      </c>
      <c r="B814" s="12" t="s">
        <v>6114</v>
      </c>
      <c r="C814" s="5" t="s">
        <v>6115</v>
      </c>
      <c r="D814" s="8">
        <v>2021</v>
      </c>
      <c r="E814" s="5" t="s">
        <v>5481</v>
      </c>
      <c r="F814" s="5" t="s">
        <v>5416</v>
      </c>
      <c r="G814" s="5" t="s">
        <v>6116</v>
      </c>
      <c r="H814" s="5" t="s">
        <v>6117</v>
      </c>
      <c r="I814" s="5">
        <v>735</v>
      </c>
      <c r="J814" s="6">
        <v>45469.38380787037</v>
      </c>
      <c r="K814" s="5"/>
      <c r="L814" s="5" t="s">
        <v>6118</v>
      </c>
      <c r="M814" s="5"/>
      <c r="N814" s="5"/>
      <c r="O814" s="5"/>
      <c r="P814" s="5"/>
      <c r="Q814" s="5"/>
      <c r="R814" s="5"/>
      <c r="S814" s="5">
        <v>284</v>
      </c>
      <c r="T814" s="5">
        <v>94.67</v>
      </c>
      <c r="U814" s="5">
        <v>95</v>
      </c>
      <c r="V814" s="5">
        <v>3</v>
      </c>
      <c r="W814" s="5">
        <v>3</v>
      </c>
      <c r="X814" s="5" t="s">
        <v>6119</v>
      </c>
      <c r="Y814" s="5" t="s">
        <v>6120</v>
      </c>
      <c r="Z814" s="5" t="s">
        <v>6121</v>
      </c>
    </row>
    <row r="815" spans="1:26" x14ac:dyDescent="0.35">
      <c r="A815" s="8">
        <v>91</v>
      </c>
      <c r="B815" s="12" t="s">
        <v>6122</v>
      </c>
      <c r="C815" s="5" t="s">
        <v>6123</v>
      </c>
      <c r="D815" s="8">
        <v>2022</v>
      </c>
      <c r="E815" s="5" t="s">
        <v>5998</v>
      </c>
      <c r="F815" s="5" t="s">
        <v>5416</v>
      </c>
      <c r="G815" s="5" t="s">
        <v>6124</v>
      </c>
      <c r="H815" s="5" t="s">
        <v>6125</v>
      </c>
      <c r="I815" s="5">
        <v>736</v>
      </c>
      <c r="J815" s="6">
        <v>45469.38380787037</v>
      </c>
      <c r="K815" s="5" t="s">
        <v>609</v>
      </c>
      <c r="L815" s="5" t="s">
        <v>6126</v>
      </c>
      <c r="M815" s="5"/>
      <c r="N815" s="5"/>
      <c r="O815" s="5"/>
      <c r="P815" s="5"/>
      <c r="Q815" s="5"/>
      <c r="R815" s="5"/>
      <c r="S815" s="5">
        <v>91</v>
      </c>
      <c r="T815" s="5">
        <v>45.5</v>
      </c>
      <c r="U815" s="5">
        <v>15</v>
      </c>
      <c r="V815" s="5">
        <v>6</v>
      </c>
      <c r="W815" s="5">
        <v>2</v>
      </c>
      <c r="X815" s="5" t="s">
        <v>6127</v>
      </c>
      <c r="Y815" s="5" t="s">
        <v>6124</v>
      </c>
      <c r="Z815" s="5" t="s">
        <v>6128</v>
      </c>
    </row>
    <row r="816" spans="1:26" x14ac:dyDescent="0.35">
      <c r="A816" s="8">
        <v>62</v>
      </c>
      <c r="B816" s="12" t="s">
        <v>6129</v>
      </c>
      <c r="C816" s="5" t="s">
        <v>6130</v>
      </c>
      <c r="D816" s="8">
        <v>2023</v>
      </c>
      <c r="E816" s="5" t="s">
        <v>6131</v>
      </c>
      <c r="F816" s="5" t="s">
        <v>5416</v>
      </c>
      <c r="G816" s="5" t="s">
        <v>6132</v>
      </c>
      <c r="H816" s="5" t="s">
        <v>6133</v>
      </c>
      <c r="I816" s="5">
        <v>744</v>
      </c>
      <c r="J816" s="6">
        <v>45469.38380787037</v>
      </c>
      <c r="K816" s="5"/>
      <c r="L816" s="5" t="s">
        <v>6134</v>
      </c>
      <c r="M816" s="5"/>
      <c r="N816" s="5"/>
      <c r="O816" s="5"/>
      <c r="P816" s="5"/>
      <c r="Q816" s="5"/>
      <c r="R816" s="5"/>
      <c r="S816" s="5">
        <v>62</v>
      </c>
      <c r="T816" s="5">
        <v>62</v>
      </c>
      <c r="U816" s="5">
        <v>21</v>
      </c>
      <c r="V816" s="5">
        <v>3</v>
      </c>
      <c r="W816" s="5">
        <v>1</v>
      </c>
      <c r="X816" s="5" t="s">
        <v>6135</v>
      </c>
      <c r="Y816" s="5" t="s">
        <v>6136</v>
      </c>
      <c r="Z816" s="5" t="s">
        <v>6137</v>
      </c>
    </row>
    <row r="817" spans="1:26" x14ac:dyDescent="0.35">
      <c r="A817" s="8">
        <v>49</v>
      </c>
      <c r="B817" s="12" t="s">
        <v>6138</v>
      </c>
      <c r="C817" s="5" t="s">
        <v>6139</v>
      </c>
      <c r="D817" s="8">
        <v>2021</v>
      </c>
      <c r="E817" s="5" t="s">
        <v>6006</v>
      </c>
      <c r="F817" s="5" t="s">
        <v>5416</v>
      </c>
      <c r="G817" s="5" t="s">
        <v>6140</v>
      </c>
      <c r="H817" s="5" t="s">
        <v>6141</v>
      </c>
      <c r="I817" s="5">
        <v>755</v>
      </c>
      <c r="J817" s="6">
        <v>45469.38380787037</v>
      </c>
      <c r="K817" s="5" t="s">
        <v>609</v>
      </c>
      <c r="L817" s="5" t="s">
        <v>6142</v>
      </c>
      <c r="M817" s="5"/>
      <c r="N817" s="5"/>
      <c r="O817" s="5"/>
      <c r="P817" s="5"/>
      <c r="Q817" s="5"/>
      <c r="R817" s="5"/>
      <c r="S817" s="5">
        <v>49</v>
      </c>
      <c r="T817" s="5">
        <v>16.329999999999998</v>
      </c>
      <c r="U817" s="5">
        <v>16</v>
      </c>
      <c r="V817" s="5">
        <v>3</v>
      </c>
      <c r="W817" s="5">
        <v>3</v>
      </c>
      <c r="X817" s="5" t="s">
        <v>6143</v>
      </c>
      <c r="Y817" s="5" t="s">
        <v>6140</v>
      </c>
      <c r="Z817" s="5" t="s">
        <v>6144</v>
      </c>
    </row>
    <row r="818" spans="1:26" x14ac:dyDescent="0.35">
      <c r="A818" s="8">
        <v>121</v>
      </c>
      <c r="B818" s="12" t="s">
        <v>6145</v>
      </c>
      <c r="C818" s="5" t="s">
        <v>6146</v>
      </c>
      <c r="D818" s="8">
        <v>2023</v>
      </c>
      <c r="E818" s="5" t="s">
        <v>5433</v>
      </c>
      <c r="F818" s="5" t="s">
        <v>5416</v>
      </c>
      <c r="G818" s="5" t="s">
        <v>6147</v>
      </c>
      <c r="H818" s="5" t="s">
        <v>6148</v>
      </c>
      <c r="I818" s="5">
        <v>756</v>
      </c>
      <c r="J818" s="6">
        <v>45469.38380787037</v>
      </c>
      <c r="K818" s="5"/>
      <c r="L818" s="5" t="s">
        <v>6149</v>
      </c>
      <c r="M818" s="5"/>
      <c r="N818" s="5"/>
      <c r="O818" s="5"/>
      <c r="P818" s="5"/>
      <c r="Q818" s="5"/>
      <c r="R818" s="5"/>
      <c r="S818" s="5">
        <v>121</v>
      </c>
      <c r="T818" s="5">
        <v>121</v>
      </c>
      <c r="U818" s="5">
        <v>61</v>
      </c>
      <c r="V818" s="5">
        <v>2</v>
      </c>
      <c r="W818" s="5">
        <v>1</v>
      </c>
      <c r="X818" s="5" t="s">
        <v>6150</v>
      </c>
      <c r="Y818" s="5" t="s">
        <v>6151</v>
      </c>
      <c r="Z818" s="5" t="s">
        <v>6152</v>
      </c>
    </row>
    <row r="819" spans="1:26" x14ac:dyDescent="0.35">
      <c r="A819" s="8">
        <v>129</v>
      </c>
      <c r="B819" s="12" t="s">
        <v>6153</v>
      </c>
      <c r="C819" s="5" t="s">
        <v>6154</v>
      </c>
      <c r="D819" s="8">
        <v>2022</v>
      </c>
      <c r="E819" s="5" t="s">
        <v>5771</v>
      </c>
      <c r="F819" s="5" t="s">
        <v>5416</v>
      </c>
      <c r="G819" s="5" t="s">
        <v>6155</v>
      </c>
      <c r="H819" s="5" t="s">
        <v>6156</v>
      </c>
      <c r="I819" s="5">
        <v>777</v>
      </c>
      <c r="J819" s="6">
        <v>45469.38380787037</v>
      </c>
      <c r="K819" s="5" t="s">
        <v>609</v>
      </c>
      <c r="L819" s="5" t="s">
        <v>6157</v>
      </c>
      <c r="M819" s="5"/>
      <c r="N819" s="5"/>
      <c r="O819" s="5"/>
      <c r="P819" s="5"/>
      <c r="Q819" s="5"/>
      <c r="R819" s="5"/>
      <c r="S819" s="5">
        <v>129</v>
      </c>
      <c r="T819" s="5">
        <v>64.5</v>
      </c>
      <c r="U819" s="5">
        <v>65</v>
      </c>
      <c r="V819" s="5">
        <v>2</v>
      </c>
      <c r="W819" s="5">
        <v>2</v>
      </c>
      <c r="X819" s="5" t="s">
        <v>6158</v>
      </c>
      <c r="Y819" s="5" t="s">
        <v>6155</v>
      </c>
      <c r="Z819" s="5" t="s">
        <v>6159</v>
      </c>
    </row>
    <row r="820" spans="1:26" x14ac:dyDescent="0.35">
      <c r="A820" s="8">
        <v>127</v>
      </c>
      <c r="B820" s="12" t="s">
        <v>6160</v>
      </c>
      <c r="C820" s="5" t="s">
        <v>6161</v>
      </c>
      <c r="D820" s="8">
        <v>2022</v>
      </c>
      <c r="E820" s="5" t="s">
        <v>6162</v>
      </c>
      <c r="F820" s="5" t="s">
        <v>5416</v>
      </c>
      <c r="G820" s="5" t="s">
        <v>6163</v>
      </c>
      <c r="H820" s="5" t="s">
        <v>6164</v>
      </c>
      <c r="I820" s="5">
        <v>789</v>
      </c>
      <c r="J820" s="6">
        <v>45469.38380787037</v>
      </c>
      <c r="K820" s="5"/>
      <c r="L820" s="5" t="s">
        <v>6165</v>
      </c>
      <c r="M820" s="5"/>
      <c r="N820" s="5"/>
      <c r="O820" s="5"/>
      <c r="P820" s="5"/>
      <c r="Q820" s="5"/>
      <c r="R820" s="5"/>
      <c r="S820" s="5">
        <v>127</v>
      </c>
      <c r="T820" s="5">
        <v>63.5</v>
      </c>
      <c r="U820" s="5">
        <v>127</v>
      </c>
      <c r="V820" s="5">
        <v>1</v>
      </c>
      <c r="W820" s="5">
        <v>2</v>
      </c>
      <c r="X820" s="5" t="s">
        <v>6166</v>
      </c>
      <c r="Y820" s="5"/>
      <c r="Z820" s="5" t="s">
        <v>6167</v>
      </c>
    </row>
    <row r="821" spans="1:26" x14ac:dyDescent="0.35">
      <c r="A821" s="8">
        <v>21</v>
      </c>
      <c r="B821" s="12" t="s">
        <v>6168</v>
      </c>
      <c r="C821" s="5" t="s">
        <v>6169</v>
      </c>
      <c r="D821" s="8">
        <v>2024</v>
      </c>
      <c r="E821" s="5" t="s">
        <v>5982</v>
      </c>
      <c r="F821" s="5" t="s">
        <v>5416</v>
      </c>
      <c r="G821" s="5" t="s">
        <v>6170</v>
      </c>
      <c r="H821" s="5" t="s">
        <v>6171</v>
      </c>
      <c r="I821" s="5">
        <v>803</v>
      </c>
      <c r="J821" s="6">
        <v>45469.38380787037</v>
      </c>
      <c r="K821" s="5" t="s">
        <v>609</v>
      </c>
      <c r="L821" s="5" t="s">
        <v>6172</v>
      </c>
      <c r="M821" s="5"/>
      <c r="N821" s="5"/>
      <c r="O821" s="5"/>
      <c r="P821" s="5"/>
      <c r="Q821" s="5"/>
      <c r="R821" s="5"/>
      <c r="S821" s="5">
        <v>21</v>
      </c>
      <c r="T821" s="5">
        <v>21</v>
      </c>
      <c r="U821" s="5">
        <v>5</v>
      </c>
      <c r="V821" s="5">
        <v>4</v>
      </c>
      <c r="W821" s="5">
        <v>1</v>
      </c>
      <c r="X821" s="5" t="s">
        <v>6173</v>
      </c>
      <c r="Y821" s="5" t="s">
        <v>6170</v>
      </c>
      <c r="Z821" s="5" t="s">
        <v>6174</v>
      </c>
    </row>
    <row r="822" spans="1:26" x14ac:dyDescent="0.35">
      <c r="A822" s="8">
        <v>126</v>
      </c>
      <c r="B822" s="12" t="s">
        <v>6175</v>
      </c>
      <c r="C822" s="5" t="s">
        <v>6176</v>
      </c>
      <c r="D822" s="8">
        <v>2023</v>
      </c>
      <c r="E822" s="5" t="s">
        <v>5771</v>
      </c>
      <c r="F822" s="5" t="s">
        <v>5416</v>
      </c>
      <c r="G822" s="5" t="s">
        <v>6177</v>
      </c>
      <c r="H822" s="5" t="s">
        <v>6178</v>
      </c>
      <c r="I822" s="5">
        <v>824</v>
      </c>
      <c r="J822" s="6">
        <v>45469.38380787037</v>
      </c>
      <c r="K822" s="5" t="s">
        <v>609</v>
      </c>
      <c r="L822" s="5" t="s">
        <v>6179</v>
      </c>
      <c r="M822" s="5"/>
      <c r="N822" s="5"/>
      <c r="O822" s="5"/>
      <c r="P822" s="5"/>
      <c r="Q822" s="5"/>
      <c r="R822" s="5"/>
      <c r="S822" s="5">
        <v>126</v>
      </c>
      <c r="T822" s="5">
        <v>126</v>
      </c>
      <c r="U822" s="5">
        <v>32</v>
      </c>
      <c r="V822" s="5">
        <v>4</v>
      </c>
      <c r="W822" s="5">
        <v>1</v>
      </c>
      <c r="X822" s="5" t="s">
        <v>6180</v>
      </c>
      <c r="Y822" s="5" t="s">
        <v>6177</v>
      </c>
      <c r="Z822" s="5" t="s">
        <v>6181</v>
      </c>
    </row>
    <row r="823" spans="1:26" x14ac:dyDescent="0.35">
      <c r="A823" s="8">
        <v>134</v>
      </c>
      <c r="B823" s="12" t="s">
        <v>6182</v>
      </c>
      <c r="C823" s="5" t="s">
        <v>6183</v>
      </c>
      <c r="D823" s="8">
        <v>2022</v>
      </c>
      <c r="E823" s="5" t="s">
        <v>1737</v>
      </c>
      <c r="F823" s="5" t="s">
        <v>5416</v>
      </c>
      <c r="G823" s="5" t="s">
        <v>6184</v>
      </c>
      <c r="H823" s="5" t="s">
        <v>6185</v>
      </c>
      <c r="I823" s="5">
        <v>836</v>
      </c>
      <c r="J823" s="6">
        <v>45469.38380787037</v>
      </c>
      <c r="K823" s="5"/>
      <c r="L823" s="5" t="s">
        <v>6186</v>
      </c>
      <c r="M823" s="5"/>
      <c r="N823" s="5"/>
      <c r="O823" s="5"/>
      <c r="P823" s="5"/>
      <c r="Q823" s="5"/>
      <c r="R823" s="5"/>
      <c r="S823" s="5">
        <v>134</v>
      </c>
      <c r="T823" s="5">
        <v>67</v>
      </c>
      <c r="U823" s="5">
        <v>27</v>
      </c>
      <c r="V823" s="5">
        <v>5</v>
      </c>
      <c r="W823" s="5">
        <v>2</v>
      </c>
      <c r="X823" s="5" t="s">
        <v>6187</v>
      </c>
      <c r="Y823" s="5"/>
      <c r="Z823" s="5" t="s">
        <v>6188</v>
      </c>
    </row>
    <row r="824" spans="1:26" x14ac:dyDescent="0.35">
      <c r="A824" s="8">
        <v>495</v>
      </c>
      <c r="B824" s="12" t="s">
        <v>6189</v>
      </c>
      <c r="C824" s="5" t="s">
        <v>6190</v>
      </c>
      <c r="D824" s="8">
        <v>2022</v>
      </c>
      <c r="E824" s="5" t="s">
        <v>5793</v>
      </c>
      <c r="F824" s="5" t="s">
        <v>5416</v>
      </c>
      <c r="G824" s="5" t="s">
        <v>6191</v>
      </c>
      <c r="H824" s="5" t="s">
        <v>6192</v>
      </c>
      <c r="I824" s="5">
        <v>838</v>
      </c>
      <c r="J824" s="6">
        <v>45469.38380787037</v>
      </c>
      <c r="K824" s="5" t="s">
        <v>609</v>
      </c>
      <c r="L824" s="5" t="s">
        <v>6193</v>
      </c>
      <c r="M824" s="5"/>
      <c r="N824" s="5"/>
      <c r="O824" s="5"/>
      <c r="P824" s="5"/>
      <c r="Q824" s="5"/>
      <c r="R824" s="5"/>
      <c r="S824" s="5">
        <v>495</v>
      </c>
      <c r="T824" s="5">
        <v>247.5</v>
      </c>
      <c r="U824" s="5">
        <v>248</v>
      </c>
      <c r="V824" s="5">
        <v>2</v>
      </c>
      <c r="W824" s="5">
        <v>2</v>
      </c>
      <c r="X824" s="5" t="s">
        <v>6194</v>
      </c>
      <c r="Y824" s="5" t="s">
        <v>6191</v>
      </c>
      <c r="Z824" s="5" t="s">
        <v>6195</v>
      </c>
    </row>
    <row r="825" spans="1:26" x14ac:dyDescent="0.35">
      <c r="A825" s="8">
        <v>60</v>
      </c>
      <c r="B825" s="12" t="s">
        <v>6196</v>
      </c>
      <c r="C825" s="5" t="s">
        <v>6197</v>
      </c>
      <c r="D825" s="8">
        <v>2021</v>
      </c>
      <c r="E825" s="5" t="s">
        <v>6198</v>
      </c>
      <c r="F825" s="5" t="s">
        <v>5416</v>
      </c>
      <c r="G825" s="5" t="s">
        <v>6199</v>
      </c>
      <c r="H825" s="5" t="s">
        <v>6200</v>
      </c>
      <c r="I825" s="5">
        <v>845</v>
      </c>
      <c r="J825" s="6">
        <v>45469.38380787037</v>
      </c>
      <c r="K825" s="5" t="s">
        <v>609</v>
      </c>
      <c r="L825" s="5" t="s">
        <v>6201</v>
      </c>
      <c r="M825" s="5"/>
      <c r="N825" s="5"/>
      <c r="O825" s="5"/>
      <c r="P825" s="5"/>
      <c r="Q825" s="5"/>
      <c r="R825" s="5"/>
      <c r="S825" s="5">
        <v>60</v>
      </c>
      <c r="T825" s="5">
        <v>20</v>
      </c>
      <c r="U825" s="5">
        <v>60</v>
      </c>
      <c r="V825" s="5">
        <v>1</v>
      </c>
      <c r="W825" s="5">
        <v>3</v>
      </c>
      <c r="X825" s="5" t="s">
        <v>6202</v>
      </c>
      <c r="Y825" s="5" t="s">
        <v>6199</v>
      </c>
      <c r="Z825" s="5" t="s">
        <v>6203</v>
      </c>
    </row>
    <row r="826" spans="1:26" x14ac:dyDescent="0.35">
      <c r="A826" s="8">
        <v>48</v>
      </c>
      <c r="B826" s="12" t="s">
        <v>6204</v>
      </c>
      <c r="C826" s="5" t="s">
        <v>6205</v>
      </c>
      <c r="D826" s="8">
        <v>2021</v>
      </c>
      <c r="E826" s="5"/>
      <c r="F826" s="5" t="s">
        <v>5416</v>
      </c>
      <c r="G826" s="5" t="s">
        <v>6206</v>
      </c>
      <c r="H826" s="5" t="s">
        <v>6207</v>
      </c>
      <c r="I826" s="5">
        <v>847</v>
      </c>
      <c r="J826" s="6">
        <v>45469.38380787037</v>
      </c>
      <c r="K826" s="5" t="s">
        <v>63</v>
      </c>
      <c r="L826" s="5" t="s">
        <v>6208</v>
      </c>
      <c r="M826" s="5"/>
      <c r="N826" s="5"/>
      <c r="O826" s="5"/>
      <c r="P826" s="5"/>
      <c r="Q826" s="5"/>
      <c r="R826" s="5"/>
      <c r="S826" s="5">
        <v>48</v>
      </c>
      <c r="T826" s="5">
        <v>16</v>
      </c>
      <c r="U826" s="5">
        <v>12</v>
      </c>
      <c r="V826" s="5">
        <v>4</v>
      </c>
      <c r="W826" s="5">
        <v>3</v>
      </c>
      <c r="X826" s="5" t="s">
        <v>6209</v>
      </c>
      <c r="Y826" s="5"/>
      <c r="Z826" s="5" t="s">
        <v>6210</v>
      </c>
    </row>
    <row r="827" spans="1:26" x14ac:dyDescent="0.35">
      <c r="A827" s="8">
        <v>57</v>
      </c>
      <c r="B827" s="12" t="s">
        <v>6211</v>
      </c>
      <c r="C827" s="5" t="s">
        <v>6212</v>
      </c>
      <c r="D827" s="8">
        <v>2021</v>
      </c>
      <c r="E827" s="5" t="s">
        <v>5497</v>
      </c>
      <c r="F827" s="5" t="s">
        <v>5416</v>
      </c>
      <c r="G827" s="5" t="s">
        <v>6213</v>
      </c>
      <c r="H827" s="5" t="s">
        <v>6214</v>
      </c>
      <c r="I827" s="5">
        <v>852</v>
      </c>
      <c r="J827" s="6">
        <v>45469.38380787037</v>
      </c>
      <c r="K827" s="5" t="s">
        <v>609</v>
      </c>
      <c r="L827" s="5" t="s">
        <v>6215</v>
      </c>
      <c r="M827" s="5"/>
      <c r="N827" s="5"/>
      <c r="O827" s="5"/>
      <c r="P827" s="5"/>
      <c r="Q827" s="5"/>
      <c r="R827" s="5"/>
      <c r="S827" s="5">
        <v>57</v>
      </c>
      <c r="T827" s="5">
        <v>19</v>
      </c>
      <c r="U827" s="5">
        <v>11</v>
      </c>
      <c r="V827" s="5">
        <v>5</v>
      </c>
      <c r="W827" s="5">
        <v>3</v>
      </c>
      <c r="X827" s="5" t="s">
        <v>6216</v>
      </c>
      <c r="Y827" s="5" t="s">
        <v>6213</v>
      </c>
      <c r="Z827" s="5" t="s">
        <v>6217</v>
      </c>
    </row>
    <row r="828" spans="1:26" x14ac:dyDescent="0.35">
      <c r="A828" s="8">
        <v>109</v>
      </c>
      <c r="B828" s="12" t="s">
        <v>6218</v>
      </c>
      <c r="C828" s="5" t="s">
        <v>6219</v>
      </c>
      <c r="D828" s="8">
        <v>2021</v>
      </c>
      <c r="E828" s="5" t="s">
        <v>6220</v>
      </c>
      <c r="F828" s="5" t="s">
        <v>5416</v>
      </c>
      <c r="G828" s="5" t="s">
        <v>6221</v>
      </c>
      <c r="H828" s="5" t="s">
        <v>6222</v>
      </c>
      <c r="I828" s="5">
        <v>854</v>
      </c>
      <c r="J828" s="6">
        <v>45469.38380787037</v>
      </c>
      <c r="K828" s="5" t="s">
        <v>609</v>
      </c>
      <c r="L828" s="5" t="s">
        <v>6223</v>
      </c>
      <c r="M828" s="5"/>
      <c r="N828" s="5"/>
      <c r="O828" s="5"/>
      <c r="P828" s="5"/>
      <c r="Q828" s="5"/>
      <c r="R828" s="5"/>
      <c r="S828" s="5">
        <v>109</v>
      </c>
      <c r="T828" s="5">
        <v>36.33</v>
      </c>
      <c r="U828" s="5">
        <v>36</v>
      </c>
      <c r="V828" s="5">
        <v>3</v>
      </c>
      <c r="W828" s="5">
        <v>3</v>
      </c>
      <c r="X828" s="5" t="s">
        <v>6224</v>
      </c>
      <c r="Y828" s="5" t="s">
        <v>6221</v>
      </c>
      <c r="Z828" s="5" t="s">
        <v>6225</v>
      </c>
    </row>
    <row r="829" spans="1:26" x14ac:dyDescent="0.35">
      <c r="A829" s="8">
        <v>50</v>
      </c>
      <c r="B829" s="12" t="s">
        <v>6226</v>
      </c>
      <c r="C829" s="5" t="s">
        <v>6227</v>
      </c>
      <c r="D829" s="8">
        <v>2022</v>
      </c>
      <c r="E829" s="5" t="s">
        <v>6061</v>
      </c>
      <c r="F829" s="5" t="s">
        <v>5416</v>
      </c>
      <c r="G829" s="5" t="s">
        <v>6228</v>
      </c>
      <c r="H829" s="5" t="s">
        <v>6229</v>
      </c>
      <c r="I829" s="5">
        <v>858</v>
      </c>
      <c r="J829" s="6">
        <v>45469.38380787037</v>
      </c>
      <c r="K829" s="5"/>
      <c r="L829" s="5" t="s">
        <v>6230</v>
      </c>
      <c r="M829" s="5"/>
      <c r="N829" s="5"/>
      <c r="O829" s="5"/>
      <c r="P829" s="5"/>
      <c r="Q829" s="5"/>
      <c r="R829" s="5"/>
      <c r="S829" s="5">
        <v>50</v>
      </c>
      <c r="T829" s="5">
        <v>25</v>
      </c>
      <c r="U829" s="5">
        <v>17</v>
      </c>
      <c r="V829" s="5">
        <v>3</v>
      </c>
      <c r="W829" s="5">
        <v>2</v>
      </c>
      <c r="X829" s="5" t="s">
        <v>6231</v>
      </c>
      <c r="Y829" s="5"/>
      <c r="Z829" s="5" t="s">
        <v>6232</v>
      </c>
    </row>
    <row r="830" spans="1:26" x14ac:dyDescent="0.35">
      <c r="A830" s="8">
        <v>86</v>
      </c>
      <c r="B830" s="12" t="s">
        <v>6233</v>
      </c>
      <c r="C830" s="5" t="s">
        <v>6234</v>
      </c>
      <c r="D830" s="8">
        <v>2021</v>
      </c>
      <c r="E830" s="5" t="s">
        <v>6235</v>
      </c>
      <c r="F830" s="5" t="s">
        <v>5416</v>
      </c>
      <c r="G830" s="5" t="s">
        <v>6236</v>
      </c>
      <c r="H830" s="5" t="s">
        <v>6237</v>
      </c>
      <c r="I830" s="5">
        <v>881</v>
      </c>
      <c r="J830" s="6">
        <v>45469.38380787037</v>
      </c>
      <c r="K830" s="5"/>
      <c r="L830" s="5" t="s">
        <v>6238</v>
      </c>
      <c r="M830" s="5"/>
      <c r="N830" s="5"/>
      <c r="O830" s="5"/>
      <c r="P830" s="5"/>
      <c r="Q830" s="5"/>
      <c r="R830" s="5"/>
      <c r="S830" s="5">
        <v>86</v>
      </c>
      <c r="T830" s="5">
        <v>28.67</v>
      </c>
      <c r="U830" s="5">
        <v>43</v>
      </c>
      <c r="V830" s="5">
        <v>2</v>
      </c>
      <c r="W830" s="5">
        <v>3</v>
      </c>
      <c r="X830" s="5" t="s">
        <v>6239</v>
      </c>
      <c r="Y830" s="5" t="s">
        <v>6240</v>
      </c>
      <c r="Z830" s="5" t="s">
        <v>6241</v>
      </c>
    </row>
    <row r="831" spans="1:26" x14ac:dyDescent="0.35">
      <c r="A831" s="8">
        <v>60</v>
      </c>
      <c r="B831" s="12" t="s">
        <v>6242</v>
      </c>
      <c r="C831" s="5" t="s">
        <v>6243</v>
      </c>
      <c r="D831" s="8">
        <v>2022</v>
      </c>
      <c r="E831" s="5" t="s">
        <v>6131</v>
      </c>
      <c r="F831" s="5" t="s">
        <v>5416</v>
      </c>
      <c r="G831" s="5" t="s">
        <v>6244</v>
      </c>
      <c r="H831" s="5" t="s">
        <v>6245</v>
      </c>
      <c r="I831" s="5">
        <v>889</v>
      </c>
      <c r="J831" s="6">
        <v>45469.38380787037</v>
      </c>
      <c r="K831" s="5"/>
      <c r="L831" s="5" t="s">
        <v>6246</v>
      </c>
      <c r="M831" s="5"/>
      <c r="N831" s="5"/>
      <c r="O831" s="5"/>
      <c r="P831" s="5"/>
      <c r="Q831" s="5"/>
      <c r="R831" s="5"/>
      <c r="S831" s="5">
        <v>60</v>
      </c>
      <c r="T831" s="5">
        <v>30</v>
      </c>
      <c r="U831" s="5">
        <v>20</v>
      </c>
      <c r="V831" s="5">
        <v>3</v>
      </c>
      <c r="W831" s="5">
        <v>2</v>
      </c>
      <c r="X831" s="5" t="s">
        <v>6247</v>
      </c>
      <c r="Y831" s="5"/>
      <c r="Z831" s="5" t="s">
        <v>6248</v>
      </c>
    </row>
    <row r="832" spans="1:26" x14ac:dyDescent="0.35">
      <c r="A832" s="8">
        <v>65</v>
      </c>
      <c r="B832" s="12" t="s">
        <v>6249</v>
      </c>
      <c r="C832" s="5" t="s">
        <v>6250</v>
      </c>
      <c r="D832" s="8">
        <v>2023</v>
      </c>
      <c r="E832" s="5" t="s">
        <v>5801</v>
      </c>
      <c r="F832" s="5" t="s">
        <v>5416</v>
      </c>
      <c r="G832" s="5" t="s">
        <v>6251</v>
      </c>
      <c r="H832" s="5" t="s">
        <v>6252</v>
      </c>
      <c r="I832" s="5">
        <v>892</v>
      </c>
      <c r="J832" s="6">
        <v>45469.38380787037</v>
      </c>
      <c r="K832" s="5"/>
      <c r="L832" s="5" t="s">
        <v>6253</v>
      </c>
      <c r="M832" s="5"/>
      <c r="N832" s="5"/>
      <c r="O832" s="5"/>
      <c r="P832" s="5"/>
      <c r="Q832" s="5"/>
      <c r="R832" s="5"/>
      <c r="S832" s="5">
        <v>65</v>
      </c>
      <c r="T832" s="5">
        <v>65</v>
      </c>
      <c r="U832" s="5">
        <v>13</v>
      </c>
      <c r="V832" s="5">
        <v>5</v>
      </c>
      <c r="W832" s="5">
        <v>1</v>
      </c>
      <c r="X832" s="5" t="s">
        <v>6254</v>
      </c>
      <c r="Y832" s="5" t="s">
        <v>6255</v>
      </c>
      <c r="Z832" s="5" t="s">
        <v>6256</v>
      </c>
    </row>
    <row r="833" spans="1:26" x14ac:dyDescent="0.35">
      <c r="A833" s="8">
        <v>70</v>
      </c>
      <c r="B833" s="12" t="s">
        <v>6257</v>
      </c>
      <c r="C833" s="5" t="s">
        <v>6258</v>
      </c>
      <c r="D833" s="8">
        <v>2023</v>
      </c>
      <c r="E833" s="5" t="s">
        <v>5793</v>
      </c>
      <c r="F833" s="5" t="s">
        <v>5416</v>
      </c>
      <c r="G833" s="5" t="s">
        <v>6259</v>
      </c>
      <c r="H833" s="5" t="s">
        <v>6260</v>
      </c>
      <c r="I833" s="5">
        <v>893</v>
      </c>
      <c r="J833" s="6">
        <v>45469.38380787037</v>
      </c>
      <c r="K833" s="5" t="s">
        <v>609</v>
      </c>
      <c r="L833" s="5" t="s">
        <v>6261</v>
      </c>
      <c r="M833" s="5"/>
      <c r="N833" s="5"/>
      <c r="O833" s="5"/>
      <c r="P833" s="5"/>
      <c r="Q833" s="5"/>
      <c r="R833" s="5"/>
      <c r="S833" s="5">
        <v>70</v>
      </c>
      <c r="T833" s="5">
        <v>70</v>
      </c>
      <c r="U833" s="5">
        <v>18</v>
      </c>
      <c r="V833" s="5">
        <v>4</v>
      </c>
      <c r="W833" s="5">
        <v>1</v>
      </c>
      <c r="X833" s="5" t="s">
        <v>6262</v>
      </c>
      <c r="Y833" s="5" t="s">
        <v>6259</v>
      </c>
      <c r="Z833" s="5" t="s">
        <v>6263</v>
      </c>
    </row>
    <row r="834" spans="1:26" x14ac:dyDescent="0.35">
      <c r="A834" s="8">
        <v>61</v>
      </c>
      <c r="B834" s="12" t="s">
        <v>6264</v>
      </c>
      <c r="C834" s="5" t="s">
        <v>6265</v>
      </c>
      <c r="D834" s="8">
        <v>2022</v>
      </c>
      <c r="E834" s="5" t="s">
        <v>5481</v>
      </c>
      <c r="F834" s="5" t="s">
        <v>5416</v>
      </c>
      <c r="G834" s="5" t="s">
        <v>6266</v>
      </c>
      <c r="H834" s="5" t="s">
        <v>6267</v>
      </c>
      <c r="I834" s="5">
        <v>898</v>
      </c>
      <c r="J834" s="6">
        <v>45469.38380787037</v>
      </c>
      <c r="K834" s="5"/>
      <c r="L834" s="5" t="s">
        <v>6268</v>
      </c>
      <c r="M834" s="5"/>
      <c r="N834" s="5"/>
      <c r="O834" s="5"/>
      <c r="P834" s="5"/>
      <c r="Q834" s="5"/>
      <c r="R834" s="5"/>
      <c r="S834" s="5">
        <v>61</v>
      </c>
      <c r="T834" s="5">
        <v>30.5</v>
      </c>
      <c r="U834" s="5">
        <v>20</v>
      </c>
      <c r="V834" s="5">
        <v>3</v>
      </c>
      <c r="W834" s="5">
        <v>2</v>
      </c>
      <c r="X834" s="5" t="s">
        <v>6269</v>
      </c>
      <c r="Y834" s="5"/>
      <c r="Z834" s="5" t="s">
        <v>6270</v>
      </c>
    </row>
    <row r="835" spans="1:26" x14ac:dyDescent="0.35">
      <c r="A835" s="8">
        <v>98</v>
      </c>
      <c r="B835" s="12" t="s">
        <v>6271</v>
      </c>
      <c r="C835" s="5" t="s">
        <v>6272</v>
      </c>
      <c r="D835" s="8">
        <v>2022</v>
      </c>
      <c r="E835" s="5" t="s">
        <v>5631</v>
      </c>
      <c r="F835" s="5" t="s">
        <v>5416</v>
      </c>
      <c r="G835" s="5" t="s">
        <v>6273</v>
      </c>
      <c r="H835" s="5" t="s">
        <v>6274</v>
      </c>
      <c r="I835" s="5">
        <v>903</v>
      </c>
      <c r="J835" s="6">
        <v>45469.38380787037</v>
      </c>
      <c r="K835" s="5" t="s">
        <v>609</v>
      </c>
      <c r="L835" s="5" t="s">
        <v>6275</v>
      </c>
      <c r="M835" s="5"/>
      <c r="N835" s="5"/>
      <c r="O835" s="5"/>
      <c r="P835" s="5"/>
      <c r="Q835" s="5"/>
      <c r="R835" s="5"/>
      <c r="S835" s="5">
        <v>98</v>
      </c>
      <c r="T835" s="5">
        <v>49</v>
      </c>
      <c r="U835" s="5">
        <v>25</v>
      </c>
      <c r="V835" s="5">
        <v>4</v>
      </c>
      <c r="W835" s="5">
        <v>2</v>
      </c>
      <c r="X835" s="5" t="s">
        <v>6276</v>
      </c>
      <c r="Y835" s="5" t="s">
        <v>6273</v>
      </c>
      <c r="Z835" s="5" t="s">
        <v>6277</v>
      </c>
    </row>
    <row r="836" spans="1:26" x14ac:dyDescent="0.35">
      <c r="A836" s="8">
        <v>96</v>
      </c>
      <c r="B836" s="12" t="s">
        <v>6278</v>
      </c>
      <c r="C836" s="5" t="s">
        <v>6279</v>
      </c>
      <c r="D836" s="8">
        <v>2022</v>
      </c>
      <c r="E836" s="5" t="s">
        <v>5449</v>
      </c>
      <c r="F836" s="5" t="s">
        <v>5416</v>
      </c>
      <c r="G836" s="5" t="s">
        <v>6280</v>
      </c>
      <c r="H836" s="5" t="s">
        <v>6281</v>
      </c>
      <c r="I836" s="5">
        <v>922</v>
      </c>
      <c r="J836" s="6">
        <v>45469.38380787037</v>
      </c>
      <c r="K836" s="5"/>
      <c r="L836" s="5" t="s">
        <v>6282</v>
      </c>
      <c r="M836" s="5"/>
      <c r="N836" s="5"/>
      <c r="O836" s="5"/>
      <c r="P836" s="5"/>
      <c r="Q836" s="5"/>
      <c r="R836" s="5"/>
      <c r="S836" s="5">
        <v>96</v>
      </c>
      <c r="T836" s="5">
        <v>48</v>
      </c>
      <c r="U836" s="5">
        <v>24</v>
      </c>
      <c r="V836" s="5">
        <v>4</v>
      </c>
      <c r="W836" s="5">
        <v>2</v>
      </c>
      <c r="X836" s="5" t="s">
        <v>6283</v>
      </c>
      <c r="Y836" s="5"/>
      <c r="Z836" s="5" t="s">
        <v>6284</v>
      </c>
    </row>
    <row r="837" spans="1:26" x14ac:dyDescent="0.35">
      <c r="A837" s="8">
        <v>78</v>
      </c>
      <c r="B837" s="12" t="s">
        <v>6285</v>
      </c>
      <c r="C837" s="5" t="s">
        <v>6286</v>
      </c>
      <c r="D837" s="8">
        <v>2023</v>
      </c>
      <c r="E837" s="5" t="s">
        <v>3870</v>
      </c>
      <c r="F837" s="5" t="s">
        <v>5416</v>
      </c>
      <c r="G837" s="5" t="s">
        <v>6287</v>
      </c>
      <c r="H837" s="5" t="s">
        <v>6288</v>
      </c>
      <c r="I837" s="5">
        <v>930</v>
      </c>
      <c r="J837" s="6">
        <v>45469.38380787037</v>
      </c>
      <c r="K837" s="5" t="s">
        <v>609</v>
      </c>
      <c r="L837" s="5" t="s">
        <v>6289</v>
      </c>
      <c r="M837" s="5"/>
      <c r="N837" s="5"/>
      <c r="O837" s="5"/>
      <c r="P837" s="5"/>
      <c r="Q837" s="5"/>
      <c r="R837" s="5"/>
      <c r="S837" s="5">
        <v>78</v>
      </c>
      <c r="T837" s="5">
        <v>78</v>
      </c>
      <c r="U837" s="5">
        <v>13</v>
      </c>
      <c r="V837" s="5">
        <v>6</v>
      </c>
      <c r="W837" s="5">
        <v>1</v>
      </c>
      <c r="X837" s="5" t="s">
        <v>6290</v>
      </c>
      <c r="Y837" s="5" t="s">
        <v>6287</v>
      </c>
      <c r="Z837" s="5" t="s">
        <v>6291</v>
      </c>
    </row>
    <row r="838" spans="1:26" x14ac:dyDescent="0.35">
      <c r="A838" s="8">
        <v>139</v>
      </c>
      <c r="B838" s="12" t="s">
        <v>6292</v>
      </c>
      <c r="C838" s="5" t="s">
        <v>6293</v>
      </c>
      <c r="D838" s="8">
        <v>2022</v>
      </c>
      <c r="E838" s="5" t="s">
        <v>5746</v>
      </c>
      <c r="F838" s="5" t="s">
        <v>5416</v>
      </c>
      <c r="G838" s="5" t="s">
        <v>6294</v>
      </c>
      <c r="H838" s="5" t="s">
        <v>6295</v>
      </c>
      <c r="I838" s="5">
        <v>956</v>
      </c>
      <c r="J838" s="6">
        <v>45469.38380787037</v>
      </c>
      <c r="K838" s="5" t="s">
        <v>609</v>
      </c>
      <c r="L838" s="5" t="s">
        <v>6296</v>
      </c>
      <c r="M838" s="5"/>
      <c r="N838" s="5"/>
      <c r="O838" s="5"/>
      <c r="P838" s="5"/>
      <c r="Q838" s="5"/>
      <c r="R838" s="5"/>
      <c r="S838" s="5">
        <v>139</v>
      </c>
      <c r="T838" s="5">
        <v>69.5</v>
      </c>
      <c r="U838" s="5">
        <v>70</v>
      </c>
      <c r="V838" s="5">
        <v>2</v>
      </c>
      <c r="W838" s="5">
        <v>2</v>
      </c>
      <c r="X838" s="5" t="s">
        <v>6297</v>
      </c>
      <c r="Y838" s="5" t="s">
        <v>6294</v>
      </c>
      <c r="Z838" s="5" t="s">
        <v>6298</v>
      </c>
    </row>
    <row r="839" spans="1:26" x14ac:dyDescent="0.35">
      <c r="A839" s="8">
        <v>71</v>
      </c>
      <c r="B839" s="12" t="s">
        <v>6299</v>
      </c>
      <c r="C839" s="5" t="s">
        <v>6300</v>
      </c>
      <c r="D839" s="8">
        <v>2021</v>
      </c>
      <c r="E839" s="5" t="s">
        <v>6301</v>
      </c>
      <c r="F839" s="5" t="s">
        <v>5416</v>
      </c>
      <c r="G839" s="5" t="s">
        <v>6302</v>
      </c>
      <c r="H839" s="5" t="s">
        <v>6303</v>
      </c>
      <c r="I839" s="5">
        <v>958</v>
      </c>
      <c r="J839" s="6">
        <v>45469.38380787037</v>
      </c>
      <c r="K839" s="5"/>
      <c r="L839" s="5" t="s">
        <v>6304</v>
      </c>
      <c r="M839" s="5"/>
      <c r="N839" s="5"/>
      <c r="O839" s="5"/>
      <c r="P839" s="5"/>
      <c r="Q839" s="5"/>
      <c r="R839" s="5"/>
      <c r="S839" s="5">
        <v>71</v>
      </c>
      <c r="T839" s="5">
        <v>23.67</v>
      </c>
      <c r="U839" s="5">
        <v>12</v>
      </c>
      <c r="V839" s="5">
        <v>6</v>
      </c>
      <c r="W839" s="5">
        <v>3</v>
      </c>
      <c r="X839" s="5" t="s">
        <v>6305</v>
      </c>
      <c r="Y839" s="5" t="s">
        <v>6306</v>
      </c>
      <c r="Z839" s="5" t="s">
        <v>6307</v>
      </c>
    </row>
    <row r="840" spans="1:26" x14ac:dyDescent="0.35">
      <c r="A840" s="8">
        <v>68</v>
      </c>
      <c r="B840" s="12" t="s">
        <v>6308</v>
      </c>
      <c r="C840" s="5" t="s">
        <v>6309</v>
      </c>
      <c r="D840" s="8">
        <v>2021</v>
      </c>
      <c r="E840" s="5" t="s">
        <v>6310</v>
      </c>
      <c r="F840" s="5" t="s">
        <v>5416</v>
      </c>
      <c r="G840" s="5" t="s">
        <v>6311</v>
      </c>
      <c r="H840" s="5" t="s">
        <v>6312</v>
      </c>
      <c r="I840" s="5">
        <v>960</v>
      </c>
      <c r="J840" s="6">
        <v>45469.38380787037</v>
      </c>
      <c r="K840" s="5" t="s">
        <v>609</v>
      </c>
      <c r="L840" s="5" t="s">
        <v>6313</v>
      </c>
      <c r="M840" s="5"/>
      <c r="N840" s="5"/>
      <c r="O840" s="5"/>
      <c r="P840" s="5"/>
      <c r="Q840" s="5"/>
      <c r="R840" s="5"/>
      <c r="S840" s="5">
        <v>68</v>
      </c>
      <c r="T840" s="5">
        <v>22.67</v>
      </c>
      <c r="U840" s="5">
        <v>68</v>
      </c>
      <c r="V840" s="5">
        <v>1</v>
      </c>
      <c r="W840" s="5">
        <v>3</v>
      </c>
      <c r="X840" s="5" t="s">
        <v>6314</v>
      </c>
      <c r="Y840" s="5" t="s">
        <v>6311</v>
      </c>
      <c r="Z840" s="5" t="s">
        <v>6315</v>
      </c>
    </row>
    <row r="841" spans="1:26" x14ac:dyDescent="0.35">
      <c r="A841" s="8">
        <v>130</v>
      </c>
      <c r="B841" s="12" t="s">
        <v>6316</v>
      </c>
      <c r="C841" s="5" t="s">
        <v>6317</v>
      </c>
      <c r="D841" s="8">
        <v>2023</v>
      </c>
      <c r="E841" s="5" t="s">
        <v>6318</v>
      </c>
      <c r="F841" s="5" t="s">
        <v>6319</v>
      </c>
      <c r="G841" s="5" t="s">
        <v>6320</v>
      </c>
      <c r="H841" s="5" t="s">
        <v>6321</v>
      </c>
      <c r="I841" s="5">
        <v>218</v>
      </c>
      <c r="J841" s="6">
        <v>45469.38380787037</v>
      </c>
      <c r="K841" s="5" t="s">
        <v>49</v>
      </c>
      <c r="L841" s="5"/>
      <c r="M841" s="5"/>
      <c r="N841" s="5"/>
      <c r="O841" s="5"/>
      <c r="P841" s="5"/>
      <c r="Q841" s="5"/>
      <c r="R841" s="5"/>
      <c r="S841" s="5">
        <v>130</v>
      </c>
      <c r="T841" s="5">
        <v>130</v>
      </c>
      <c r="U841" s="5">
        <v>130</v>
      </c>
      <c r="V841" s="5">
        <v>1</v>
      </c>
      <c r="W841" s="5">
        <v>1</v>
      </c>
      <c r="X841" s="5" t="s">
        <v>6322</v>
      </c>
      <c r="Y841" s="5" t="s">
        <v>6320</v>
      </c>
      <c r="Z841" s="5" t="s">
        <v>6323</v>
      </c>
    </row>
    <row r="842" spans="1:26" x14ac:dyDescent="0.35">
      <c r="A842" s="8">
        <v>72</v>
      </c>
      <c r="B842" s="12" t="s">
        <v>6324</v>
      </c>
      <c r="C842" s="5" t="s">
        <v>6325</v>
      </c>
      <c r="D842" s="8">
        <v>2023</v>
      </c>
      <c r="E842" s="5" t="s">
        <v>6326</v>
      </c>
      <c r="F842" s="5" t="s">
        <v>6327</v>
      </c>
      <c r="G842" s="5" t="s">
        <v>6328</v>
      </c>
      <c r="H842" s="5" t="s">
        <v>6329</v>
      </c>
      <c r="I842" s="5">
        <v>282</v>
      </c>
      <c r="J842" s="6">
        <v>45469.38380787037</v>
      </c>
      <c r="K842" s="5"/>
      <c r="L842" s="5"/>
      <c r="M842" s="5"/>
      <c r="N842" s="5"/>
      <c r="O842" s="5"/>
      <c r="P842" s="5"/>
      <c r="Q842" s="5"/>
      <c r="R842" s="5"/>
      <c r="S842" s="5">
        <v>72</v>
      </c>
      <c r="T842" s="5">
        <v>72</v>
      </c>
      <c r="U842" s="5">
        <v>72</v>
      </c>
      <c r="V842" s="5">
        <v>1</v>
      </c>
      <c r="W842" s="5">
        <v>1</v>
      </c>
      <c r="X842" s="5" t="s">
        <v>6330</v>
      </c>
      <c r="Y842" s="5" t="s">
        <v>6331</v>
      </c>
      <c r="Z842" s="5" t="s">
        <v>6332</v>
      </c>
    </row>
    <row r="843" spans="1:26" x14ac:dyDescent="0.35">
      <c r="A843" s="8">
        <v>91</v>
      </c>
      <c r="B843" s="12" t="s">
        <v>6333</v>
      </c>
      <c r="C843" s="5" t="s">
        <v>6334</v>
      </c>
      <c r="D843" s="8">
        <v>2021</v>
      </c>
      <c r="E843" s="5" t="s">
        <v>6335</v>
      </c>
      <c r="F843" s="5" t="s">
        <v>6336</v>
      </c>
      <c r="G843" s="5" t="s">
        <v>6337</v>
      </c>
      <c r="H843" s="5" t="s">
        <v>6338</v>
      </c>
      <c r="I843" s="5">
        <v>259</v>
      </c>
      <c r="J843" s="6">
        <v>45469.38380787037</v>
      </c>
      <c r="K843" s="5" t="s">
        <v>49</v>
      </c>
      <c r="L843" s="5"/>
      <c r="M843" s="5"/>
      <c r="N843" s="5"/>
      <c r="O843" s="5"/>
      <c r="P843" s="5"/>
      <c r="Q843" s="5"/>
      <c r="R843" s="5"/>
      <c r="S843" s="5">
        <v>91</v>
      </c>
      <c r="T843" s="5">
        <v>30.33</v>
      </c>
      <c r="U843" s="5">
        <v>91</v>
      </c>
      <c r="V843" s="5">
        <v>1</v>
      </c>
      <c r="W843" s="5">
        <v>3</v>
      </c>
      <c r="X843" s="5" t="s">
        <v>6339</v>
      </c>
      <c r="Y843" s="5" t="s">
        <v>6337</v>
      </c>
      <c r="Z843" s="5" t="s">
        <v>6340</v>
      </c>
    </row>
    <row r="844" spans="1:26" x14ac:dyDescent="0.35">
      <c r="A844" s="8">
        <v>149</v>
      </c>
      <c r="B844" s="12" t="s">
        <v>6341</v>
      </c>
      <c r="C844" s="5" t="s">
        <v>6342</v>
      </c>
      <c r="D844" s="8">
        <v>2022</v>
      </c>
      <c r="E844" s="5" t="s">
        <v>6343</v>
      </c>
      <c r="F844" s="5" t="s">
        <v>6344</v>
      </c>
      <c r="G844" s="5" t="s">
        <v>6345</v>
      </c>
      <c r="H844" s="5" t="s">
        <v>6346</v>
      </c>
      <c r="I844" s="5">
        <v>5</v>
      </c>
      <c r="J844" s="6">
        <v>45469.38380787037</v>
      </c>
      <c r="K844" s="5"/>
      <c r="L844" s="5" t="s">
        <v>6347</v>
      </c>
      <c r="M844" s="5"/>
      <c r="N844" s="5"/>
      <c r="O844" s="5"/>
      <c r="P844" s="5"/>
      <c r="Q844" s="5"/>
      <c r="R844" s="5"/>
      <c r="S844" s="5">
        <v>149</v>
      </c>
      <c r="T844" s="5">
        <v>74.5</v>
      </c>
      <c r="U844" s="5">
        <v>50</v>
      </c>
      <c r="V844" s="5">
        <v>3</v>
      </c>
      <c r="W844" s="5">
        <v>2</v>
      </c>
      <c r="X844" s="5" t="s">
        <v>6348</v>
      </c>
      <c r="Y844" s="5" t="s">
        <v>6349</v>
      </c>
      <c r="Z844" s="5" t="s">
        <v>6350</v>
      </c>
    </row>
    <row r="845" spans="1:26" x14ac:dyDescent="0.35">
      <c r="A845" s="8">
        <v>167</v>
      </c>
      <c r="B845" s="12" t="s">
        <v>6351</v>
      </c>
      <c r="C845" s="5" t="s">
        <v>6352</v>
      </c>
      <c r="D845" s="8">
        <v>2021</v>
      </c>
      <c r="E845" s="5" t="s">
        <v>6353</v>
      </c>
      <c r="F845" s="5" t="s">
        <v>6344</v>
      </c>
      <c r="G845" s="5" t="s">
        <v>6354</v>
      </c>
      <c r="H845" s="5" t="s">
        <v>6355</v>
      </c>
      <c r="I845" s="5">
        <v>19</v>
      </c>
      <c r="J845" s="6">
        <v>45469.38380787037</v>
      </c>
      <c r="K845" s="5"/>
      <c r="L845" s="5" t="s">
        <v>6356</v>
      </c>
      <c r="M845" s="5"/>
      <c r="N845" s="5"/>
      <c r="O845" s="5"/>
      <c r="P845" s="5"/>
      <c r="Q845" s="5"/>
      <c r="R845" s="5"/>
      <c r="S845" s="5">
        <v>167</v>
      </c>
      <c r="T845" s="5">
        <v>55.67</v>
      </c>
      <c r="U845" s="5">
        <v>84</v>
      </c>
      <c r="V845" s="5">
        <v>2</v>
      </c>
      <c r="W845" s="5">
        <v>3</v>
      </c>
      <c r="X845" s="5" t="s">
        <v>6357</v>
      </c>
      <c r="Y845" s="5"/>
      <c r="Z845" s="5" t="s">
        <v>6358</v>
      </c>
    </row>
    <row r="846" spans="1:26" x14ac:dyDescent="0.35">
      <c r="A846" s="8">
        <v>95</v>
      </c>
      <c r="B846" s="12" t="s">
        <v>6359</v>
      </c>
      <c r="C846" s="5" t="s">
        <v>6360</v>
      </c>
      <c r="D846" s="8">
        <v>2022</v>
      </c>
      <c r="E846" s="5" t="s">
        <v>6361</v>
      </c>
      <c r="F846" s="5" t="s">
        <v>6344</v>
      </c>
      <c r="G846" s="5" t="s">
        <v>6362</v>
      </c>
      <c r="H846" s="5" t="s">
        <v>6363</v>
      </c>
      <c r="I846" s="5">
        <v>32</v>
      </c>
      <c r="J846" s="6">
        <v>45469.38380787037</v>
      </c>
      <c r="K846" s="5"/>
      <c r="L846" s="5" t="s">
        <v>6364</v>
      </c>
      <c r="M846" s="5"/>
      <c r="N846" s="5"/>
      <c r="O846" s="5"/>
      <c r="P846" s="5"/>
      <c r="Q846" s="5"/>
      <c r="R846" s="5"/>
      <c r="S846" s="5">
        <v>95</v>
      </c>
      <c r="T846" s="5">
        <v>47.5</v>
      </c>
      <c r="U846" s="5">
        <v>19</v>
      </c>
      <c r="V846" s="5">
        <v>5</v>
      </c>
      <c r="W846" s="5">
        <v>2</v>
      </c>
      <c r="X846" s="5" t="s">
        <v>6365</v>
      </c>
      <c r="Y846" s="5" t="s">
        <v>6366</v>
      </c>
      <c r="Z846" s="5" t="s">
        <v>6367</v>
      </c>
    </row>
    <row r="847" spans="1:26" x14ac:dyDescent="0.35">
      <c r="A847" s="8">
        <v>63</v>
      </c>
      <c r="B847" s="12" t="s">
        <v>6368</v>
      </c>
      <c r="C847" s="5" t="s">
        <v>6369</v>
      </c>
      <c r="D847" s="8">
        <v>2022</v>
      </c>
      <c r="E847" s="5" t="s">
        <v>6370</v>
      </c>
      <c r="F847" s="5" t="s">
        <v>6344</v>
      </c>
      <c r="G847" s="5" t="s">
        <v>6371</v>
      </c>
      <c r="H847" s="5" t="s">
        <v>6372</v>
      </c>
      <c r="I847" s="5">
        <v>49</v>
      </c>
      <c r="J847" s="6">
        <v>45469.38380787037</v>
      </c>
      <c r="K847" s="5"/>
      <c r="L847" s="5" t="s">
        <v>6373</v>
      </c>
      <c r="M847" s="5"/>
      <c r="N847" s="5"/>
      <c r="O847" s="5"/>
      <c r="P847" s="5"/>
      <c r="Q847" s="5"/>
      <c r="R847" s="5"/>
      <c r="S847" s="5">
        <v>63</v>
      </c>
      <c r="T847" s="5">
        <v>31.5</v>
      </c>
      <c r="U847" s="5">
        <v>21</v>
      </c>
      <c r="V847" s="5">
        <v>3</v>
      </c>
      <c r="W847" s="5">
        <v>2</v>
      </c>
      <c r="X847" s="5" t="s">
        <v>6374</v>
      </c>
      <c r="Y847" s="5" t="s">
        <v>6375</v>
      </c>
      <c r="Z847" s="5" t="s">
        <v>6376</v>
      </c>
    </row>
    <row r="848" spans="1:26" x14ac:dyDescent="0.35">
      <c r="A848" s="8">
        <v>40</v>
      </c>
      <c r="B848" s="12" t="s">
        <v>6377</v>
      </c>
      <c r="C848" s="5" t="s">
        <v>6378</v>
      </c>
      <c r="D848" s="8">
        <v>2021</v>
      </c>
      <c r="E848" s="5" t="s">
        <v>6379</v>
      </c>
      <c r="F848" s="5" t="s">
        <v>6344</v>
      </c>
      <c r="G848" s="5" t="s">
        <v>6380</v>
      </c>
      <c r="H848" s="5" t="s">
        <v>6381</v>
      </c>
      <c r="I848" s="5">
        <v>78</v>
      </c>
      <c r="J848" s="6">
        <v>45469.38380787037</v>
      </c>
      <c r="K848" s="5"/>
      <c r="L848" s="5" t="s">
        <v>6382</v>
      </c>
      <c r="M848" s="5"/>
      <c r="N848" s="5"/>
      <c r="O848" s="5"/>
      <c r="P848" s="5"/>
      <c r="Q848" s="5"/>
      <c r="R848" s="5"/>
      <c r="S848" s="5">
        <v>40</v>
      </c>
      <c r="T848" s="5">
        <v>13.33</v>
      </c>
      <c r="U848" s="5">
        <v>10</v>
      </c>
      <c r="V848" s="5">
        <v>4</v>
      </c>
      <c r="W848" s="5">
        <v>3</v>
      </c>
      <c r="X848" s="5" t="s">
        <v>6383</v>
      </c>
      <c r="Y848" s="5" t="s">
        <v>6384</v>
      </c>
      <c r="Z848" s="5" t="s">
        <v>6385</v>
      </c>
    </row>
    <row r="849" spans="1:26" x14ac:dyDescent="0.35">
      <c r="A849" s="8">
        <v>124</v>
      </c>
      <c r="B849" s="12" t="s">
        <v>6386</v>
      </c>
      <c r="C849" s="5" t="s">
        <v>6387</v>
      </c>
      <c r="D849" s="8">
        <v>2022</v>
      </c>
      <c r="E849" s="5" t="s">
        <v>6388</v>
      </c>
      <c r="F849" s="5" t="s">
        <v>6344</v>
      </c>
      <c r="G849" s="5" t="s">
        <v>6389</v>
      </c>
      <c r="H849" s="5" t="s">
        <v>6390</v>
      </c>
      <c r="I849" s="5">
        <v>119</v>
      </c>
      <c r="J849" s="6">
        <v>45469.38380787037</v>
      </c>
      <c r="K849" s="5"/>
      <c r="L849" s="5" t="s">
        <v>6391</v>
      </c>
      <c r="M849" s="5"/>
      <c r="N849" s="5"/>
      <c r="O849" s="5"/>
      <c r="P849" s="5"/>
      <c r="Q849" s="5"/>
      <c r="R849" s="5"/>
      <c r="S849" s="5">
        <v>124</v>
      </c>
      <c r="T849" s="5">
        <v>62</v>
      </c>
      <c r="U849" s="5">
        <v>41</v>
      </c>
      <c r="V849" s="5">
        <v>3</v>
      </c>
      <c r="W849" s="5">
        <v>2</v>
      </c>
      <c r="X849" s="5" t="s">
        <v>6392</v>
      </c>
      <c r="Y849" s="5" t="s">
        <v>6393</v>
      </c>
      <c r="Z849" s="5" t="s">
        <v>6394</v>
      </c>
    </row>
    <row r="850" spans="1:26" x14ac:dyDescent="0.35">
      <c r="A850" s="8">
        <v>148</v>
      </c>
      <c r="B850" s="12" t="s">
        <v>6395</v>
      </c>
      <c r="C850" s="5" t="s">
        <v>6396</v>
      </c>
      <c r="D850" s="8">
        <v>2022</v>
      </c>
      <c r="E850" s="5" t="s">
        <v>6397</v>
      </c>
      <c r="F850" s="5" t="s">
        <v>6344</v>
      </c>
      <c r="G850" s="5" t="s">
        <v>6398</v>
      </c>
      <c r="H850" s="5" t="s">
        <v>6399</v>
      </c>
      <c r="I850" s="5">
        <v>120</v>
      </c>
      <c r="J850" s="6">
        <v>45469.38380787037</v>
      </c>
      <c r="K850" s="5"/>
      <c r="L850" s="5" t="s">
        <v>6400</v>
      </c>
      <c r="M850" s="5"/>
      <c r="N850" s="5"/>
      <c r="O850" s="5"/>
      <c r="P850" s="5"/>
      <c r="Q850" s="5"/>
      <c r="R850" s="5"/>
      <c r="S850" s="5">
        <v>148</v>
      </c>
      <c r="T850" s="5">
        <v>74</v>
      </c>
      <c r="U850" s="5">
        <v>74</v>
      </c>
      <c r="V850" s="5">
        <v>2</v>
      </c>
      <c r="W850" s="5">
        <v>2</v>
      </c>
      <c r="X850" s="5" t="s">
        <v>6401</v>
      </c>
      <c r="Y850" s="5" t="s">
        <v>6402</v>
      </c>
      <c r="Z850" s="5" t="s">
        <v>6403</v>
      </c>
    </row>
    <row r="851" spans="1:26" x14ac:dyDescent="0.35">
      <c r="A851" s="8">
        <v>111</v>
      </c>
      <c r="B851" s="12" t="s">
        <v>6404</v>
      </c>
      <c r="C851" s="5" t="s">
        <v>6405</v>
      </c>
      <c r="D851" s="8">
        <v>2022</v>
      </c>
      <c r="E851" s="5" t="s">
        <v>6406</v>
      </c>
      <c r="F851" s="5" t="s">
        <v>6344</v>
      </c>
      <c r="G851" s="5" t="s">
        <v>6407</v>
      </c>
      <c r="H851" s="5" t="s">
        <v>6408</v>
      </c>
      <c r="I851" s="5">
        <v>133</v>
      </c>
      <c r="J851" s="6">
        <v>45469.38380787037</v>
      </c>
      <c r="K851" s="5"/>
      <c r="L851" s="5" t="s">
        <v>6409</v>
      </c>
      <c r="M851" s="5"/>
      <c r="N851" s="5"/>
      <c r="O851" s="5"/>
      <c r="P851" s="5"/>
      <c r="Q851" s="5"/>
      <c r="R851" s="5"/>
      <c r="S851" s="5">
        <v>111</v>
      </c>
      <c r="T851" s="5">
        <v>55.5</v>
      </c>
      <c r="U851" s="5">
        <v>28</v>
      </c>
      <c r="V851" s="5">
        <v>4</v>
      </c>
      <c r="W851" s="5">
        <v>2</v>
      </c>
      <c r="X851" s="5" t="s">
        <v>6410</v>
      </c>
      <c r="Y851" s="5"/>
      <c r="Z851" s="5" t="s">
        <v>6411</v>
      </c>
    </row>
    <row r="852" spans="1:26" x14ac:dyDescent="0.35">
      <c r="A852" s="8">
        <v>62</v>
      </c>
      <c r="B852" s="12" t="s">
        <v>6412</v>
      </c>
      <c r="C852" s="5" t="s">
        <v>6413</v>
      </c>
      <c r="D852" s="8">
        <v>2022</v>
      </c>
      <c r="E852" s="5" t="s">
        <v>6414</v>
      </c>
      <c r="F852" s="5" t="s">
        <v>6344</v>
      </c>
      <c r="G852" s="5" t="s">
        <v>6415</v>
      </c>
      <c r="H852" s="5" t="s">
        <v>6416</v>
      </c>
      <c r="I852" s="5">
        <v>139</v>
      </c>
      <c r="J852" s="6">
        <v>45469.38380787037</v>
      </c>
      <c r="K852" s="5"/>
      <c r="L852" s="5" t="s">
        <v>6417</v>
      </c>
      <c r="M852" s="5"/>
      <c r="N852" s="5"/>
      <c r="O852" s="5"/>
      <c r="P852" s="5"/>
      <c r="Q852" s="5"/>
      <c r="R852" s="5"/>
      <c r="S852" s="5">
        <v>62</v>
      </c>
      <c r="T852" s="5">
        <v>31</v>
      </c>
      <c r="U852" s="5">
        <v>16</v>
      </c>
      <c r="V852" s="5">
        <v>4</v>
      </c>
      <c r="W852" s="5">
        <v>2</v>
      </c>
      <c r="X852" s="5" t="s">
        <v>6418</v>
      </c>
      <c r="Y852" s="5" t="s">
        <v>6419</v>
      </c>
      <c r="Z852" s="5" t="s">
        <v>6420</v>
      </c>
    </row>
    <row r="853" spans="1:26" x14ac:dyDescent="0.35">
      <c r="A853" s="8">
        <v>57</v>
      </c>
      <c r="B853" s="12" t="s">
        <v>6421</v>
      </c>
      <c r="C853" s="5" t="s">
        <v>6422</v>
      </c>
      <c r="D853" s="8">
        <v>2021</v>
      </c>
      <c r="E853" s="5" t="s">
        <v>6423</v>
      </c>
      <c r="F853" s="5" t="s">
        <v>6344</v>
      </c>
      <c r="G853" s="5" t="s">
        <v>6424</v>
      </c>
      <c r="H853" s="5" t="s">
        <v>6425</v>
      </c>
      <c r="I853" s="5">
        <v>159</v>
      </c>
      <c r="J853" s="6">
        <v>45469.38380787037</v>
      </c>
      <c r="K853" s="5"/>
      <c r="L853" s="5" t="s">
        <v>6426</v>
      </c>
      <c r="M853" s="5"/>
      <c r="N853" s="5"/>
      <c r="O853" s="5"/>
      <c r="P853" s="5"/>
      <c r="Q853" s="5"/>
      <c r="R853" s="5"/>
      <c r="S853" s="5">
        <v>57</v>
      </c>
      <c r="T853" s="5">
        <v>19</v>
      </c>
      <c r="U853" s="5">
        <v>29</v>
      </c>
      <c r="V853" s="5">
        <v>2</v>
      </c>
      <c r="W853" s="5">
        <v>3</v>
      </c>
      <c r="X853" s="5" t="s">
        <v>6427</v>
      </c>
      <c r="Y853" s="5" t="s">
        <v>6428</v>
      </c>
      <c r="Z853" s="5" t="s">
        <v>6429</v>
      </c>
    </row>
    <row r="854" spans="1:26" x14ac:dyDescent="0.35">
      <c r="A854" s="8">
        <v>131</v>
      </c>
      <c r="B854" s="12" t="s">
        <v>6430</v>
      </c>
      <c r="C854" s="5" t="s">
        <v>6431</v>
      </c>
      <c r="D854" s="8">
        <v>2022</v>
      </c>
      <c r="E854" s="5" t="s">
        <v>6432</v>
      </c>
      <c r="F854" s="5" t="s">
        <v>6344</v>
      </c>
      <c r="G854" s="5" t="s">
        <v>6433</v>
      </c>
      <c r="H854" s="5" t="s">
        <v>6434</v>
      </c>
      <c r="I854" s="5">
        <v>253</v>
      </c>
      <c r="J854" s="6">
        <v>45469.38380787037</v>
      </c>
      <c r="K854" s="5"/>
      <c r="L854" s="5" t="s">
        <v>6435</v>
      </c>
      <c r="M854" s="5"/>
      <c r="N854" s="5"/>
      <c r="O854" s="5"/>
      <c r="P854" s="5"/>
      <c r="Q854" s="5"/>
      <c r="R854" s="5"/>
      <c r="S854" s="5">
        <v>131</v>
      </c>
      <c r="T854" s="5">
        <v>65.5</v>
      </c>
      <c r="U854" s="5">
        <v>131</v>
      </c>
      <c r="V854" s="5">
        <v>1</v>
      </c>
      <c r="W854" s="5">
        <v>2</v>
      </c>
      <c r="X854" s="5" t="s">
        <v>6436</v>
      </c>
      <c r="Y854" s="5" t="s">
        <v>6437</v>
      </c>
      <c r="Z854" s="5" t="s">
        <v>6438</v>
      </c>
    </row>
    <row r="855" spans="1:26" x14ac:dyDescent="0.35">
      <c r="A855" s="8">
        <v>111</v>
      </c>
      <c r="B855" s="12" t="s">
        <v>6439</v>
      </c>
      <c r="C855" s="5" t="s">
        <v>6440</v>
      </c>
      <c r="D855" s="8">
        <v>2021</v>
      </c>
      <c r="E855" s="5" t="s">
        <v>6441</v>
      </c>
      <c r="F855" s="5" t="s">
        <v>6344</v>
      </c>
      <c r="G855" s="5" t="s">
        <v>6442</v>
      </c>
      <c r="H855" s="5" t="s">
        <v>6443</v>
      </c>
      <c r="I855" s="5">
        <v>276</v>
      </c>
      <c r="J855" s="6">
        <v>45469.38380787037</v>
      </c>
      <c r="K855" s="5"/>
      <c r="L855" s="5" t="s">
        <v>6444</v>
      </c>
      <c r="M855" s="5"/>
      <c r="N855" s="5"/>
      <c r="O855" s="5"/>
      <c r="P855" s="5"/>
      <c r="Q855" s="5"/>
      <c r="R855" s="5"/>
      <c r="S855" s="5">
        <v>111</v>
      </c>
      <c r="T855" s="5">
        <v>37</v>
      </c>
      <c r="U855" s="5">
        <v>37</v>
      </c>
      <c r="V855" s="5">
        <v>3</v>
      </c>
      <c r="W855" s="5">
        <v>3</v>
      </c>
      <c r="X855" s="5" t="s">
        <v>6445</v>
      </c>
      <c r="Y855" s="5"/>
      <c r="Z855" s="5" t="s">
        <v>6446</v>
      </c>
    </row>
    <row r="856" spans="1:26" x14ac:dyDescent="0.35">
      <c r="A856" s="8">
        <v>53</v>
      </c>
      <c r="B856" s="12" t="s">
        <v>6447</v>
      </c>
      <c r="C856" s="5" t="s">
        <v>6448</v>
      </c>
      <c r="D856" s="8">
        <v>2022</v>
      </c>
      <c r="E856" s="5" t="s">
        <v>6449</v>
      </c>
      <c r="F856" s="5" t="s">
        <v>6344</v>
      </c>
      <c r="G856" s="5" t="s">
        <v>6450</v>
      </c>
      <c r="H856" s="5" t="s">
        <v>6451</v>
      </c>
      <c r="I856" s="5">
        <v>293</v>
      </c>
      <c r="J856" s="6">
        <v>45469.38380787037</v>
      </c>
      <c r="K856" s="5"/>
      <c r="L856" s="5" t="s">
        <v>6452</v>
      </c>
      <c r="M856" s="5"/>
      <c r="N856" s="5"/>
      <c r="O856" s="5"/>
      <c r="P856" s="5"/>
      <c r="Q856" s="5"/>
      <c r="R856" s="5"/>
      <c r="S856" s="5">
        <v>53</v>
      </c>
      <c r="T856" s="5">
        <v>26.5</v>
      </c>
      <c r="U856" s="5">
        <v>18</v>
      </c>
      <c r="V856" s="5">
        <v>3</v>
      </c>
      <c r="W856" s="5">
        <v>2</v>
      </c>
      <c r="X856" s="5" t="s">
        <v>6453</v>
      </c>
      <c r="Y856" s="5" t="s">
        <v>6454</v>
      </c>
      <c r="Z856" s="5" t="s">
        <v>6455</v>
      </c>
    </row>
    <row r="857" spans="1:26" x14ac:dyDescent="0.35">
      <c r="A857" s="8">
        <v>233</v>
      </c>
      <c r="B857" s="12" t="s">
        <v>6456</v>
      </c>
      <c r="C857" s="5" t="s">
        <v>6457</v>
      </c>
      <c r="D857" s="8">
        <v>2022</v>
      </c>
      <c r="E857" s="5" t="s">
        <v>974</v>
      </c>
      <c r="F857" s="5" t="s">
        <v>6344</v>
      </c>
      <c r="G857" s="5" t="s">
        <v>6458</v>
      </c>
      <c r="H857" s="5" t="s">
        <v>6459</v>
      </c>
      <c r="I857" s="5">
        <v>298</v>
      </c>
      <c r="J857" s="6">
        <v>45469.38380787037</v>
      </c>
      <c r="K857" s="5"/>
      <c r="L857" s="5" t="s">
        <v>6460</v>
      </c>
      <c r="M857" s="5"/>
      <c r="N857" s="5"/>
      <c r="O857" s="5"/>
      <c r="P857" s="5"/>
      <c r="Q857" s="5"/>
      <c r="R857" s="5"/>
      <c r="S857" s="5">
        <v>233</v>
      </c>
      <c r="T857" s="5">
        <v>116.5</v>
      </c>
      <c r="U857" s="5">
        <v>58</v>
      </c>
      <c r="V857" s="5">
        <v>4</v>
      </c>
      <c r="W857" s="5">
        <v>2</v>
      </c>
      <c r="X857" s="5" t="s">
        <v>6461</v>
      </c>
      <c r="Y857" s="5" t="s">
        <v>6462</v>
      </c>
      <c r="Z857" s="5" t="s">
        <v>6463</v>
      </c>
    </row>
    <row r="858" spans="1:26" x14ac:dyDescent="0.35">
      <c r="A858" s="8">
        <v>87</v>
      </c>
      <c r="B858" s="12" t="s">
        <v>6464</v>
      </c>
      <c r="C858" s="5" t="s">
        <v>6465</v>
      </c>
      <c r="D858" s="8">
        <v>2023</v>
      </c>
      <c r="E858" s="5" t="s">
        <v>6466</v>
      </c>
      <c r="F858" s="5" t="s">
        <v>6344</v>
      </c>
      <c r="G858" s="5" t="s">
        <v>6467</v>
      </c>
      <c r="H858" s="5" t="s">
        <v>6468</v>
      </c>
      <c r="I858" s="5">
        <v>307</v>
      </c>
      <c r="J858" s="6">
        <v>45469.38380787037</v>
      </c>
      <c r="K858" s="5"/>
      <c r="L858" s="5" t="s">
        <v>6469</v>
      </c>
      <c r="M858" s="5"/>
      <c r="N858" s="5"/>
      <c r="O858" s="5"/>
      <c r="P858" s="5"/>
      <c r="Q858" s="5"/>
      <c r="R858" s="5"/>
      <c r="S858" s="5">
        <v>87</v>
      </c>
      <c r="T858" s="5">
        <v>87</v>
      </c>
      <c r="U858" s="5">
        <v>22</v>
      </c>
      <c r="V858" s="5">
        <v>4</v>
      </c>
      <c r="W858" s="5">
        <v>1</v>
      </c>
      <c r="X858" s="5" t="s">
        <v>6470</v>
      </c>
      <c r="Y858" s="5" t="s">
        <v>6471</v>
      </c>
      <c r="Z858" s="5" t="s">
        <v>6472</v>
      </c>
    </row>
    <row r="859" spans="1:26" x14ac:dyDescent="0.35">
      <c r="A859" s="8">
        <v>103</v>
      </c>
      <c r="B859" s="12" t="s">
        <v>6473</v>
      </c>
      <c r="C859" s="5" t="s">
        <v>6474</v>
      </c>
      <c r="D859" s="8">
        <v>2022</v>
      </c>
      <c r="E859" s="5" t="s">
        <v>974</v>
      </c>
      <c r="F859" s="5" t="s">
        <v>6344</v>
      </c>
      <c r="G859" s="5" t="s">
        <v>6475</v>
      </c>
      <c r="H859" s="5" t="s">
        <v>6476</v>
      </c>
      <c r="I859" s="5">
        <v>308</v>
      </c>
      <c r="J859" s="6">
        <v>45469.38380787037</v>
      </c>
      <c r="K859" s="5"/>
      <c r="L859" s="5" t="s">
        <v>6477</v>
      </c>
      <c r="M859" s="5"/>
      <c r="N859" s="5"/>
      <c r="O859" s="5"/>
      <c r="P859" s="5"/>
      <c r="Q859" s="5"/>
      <c r="R859" s="5"/>
      <c r="S859" s="5">
        <v>103</v>
      </c>
      <c r="T859" s="5">
        <v>51.5</v>
      </c>
      <c r="U859" s="5">
        <v>21</v>
      </c>
      <c r="V859" s="5">
        <v>5</v>
      </c>
      <c r="W859" s="5">
        <v>2</v>
      </c>
      <c r="X859" s="5" t="s">
        <v>6478</v>
      </c>
      <c r="Y859" s="5"/>
      <c r="Z859" s="5" t="s">
        <v>6479</v>
      </c>
    </row>
    <row r="860" spans="1:26" x14ac:dyDescent="0.35">
      <c r="A860" s="8">
        <v>51</v>
      </c>
      <c r="B860" s="12" t="s">
        <v>6430</v>
      </c>
      <c r="C860" s="5" t="s">
        <v>6480</v>
      </c>
      <c r="D860" s="8">
        <v>2021</v>
      </c>
      <c r="E860" s="5" t="s">
        <v>6481</v>
      </c>
      <c r="F860" s="5" t="s">
        <v>6344</v>
      </c>
      <c r="G860" s="5" t="s">
        <v>6482</v>
      </c>
      <c r="H860" s="5" t="s">
        <v>6483</v>
      </c>
      <c r="I860" s="5">
        <v>313</v>
      </c>
      <c r="J860" s="6">
        <v>45469.38380787037</v>
      </c>
      <c r="K860" s="5"/>
      <c r="L860" s="5" t="s">
        <v>6484</v>
      </c>
      <c r="M860" s="5"/>
      <c r="N860" s="5"/>
      <c r="O860" s="5"/>
      <c r="P860" s="5"/>
      <c r="Q860" s="5"/>
      <c r="R860" s="5"/>
      <c r="S860" s="5">
        <v>51</v>
      </c>
      <c r="T860" s="5">
        <v>17</v>
      </c>
      <c r="U860" s="5">
        <v>51</v>
      </c>
      <c r="V860" s="5">
        <v>1</v>
      </c>
      <c r="W860" s="5">
        <v>3</v>
      </c>
      <c r="X860" s="5" t="s">
        <v>6485</v>
      </c>
      <c r="Y860" s="5" t="s">
        <v>6486</v>
      </c>
      <c r="Z860" s="5" t="s">
        <v>6487</v>
      </c>
    </row>
    <row r="861" spans="1:26" x14ac:dyDescent="0.35">
      <c r="A861" s="8">
        <v>163</v>
      </c>
      <c r="B861" s="12" t="s">
        <v>6488</v>
      </c>
      <c r="C861" s="5" t="s">
        <v>6489</v>
      </c>
      <c r="D861" s="8">
        <v>2023</v>
      </c>
      <c r="E861" s="5" t="s">
        <v>6490</v>
      </c>
      <c r="F861" s="5" t="s">
        <v>6344</v>
      </c>
      <c r="G861" s="5" t="s">
        <v>6491</v>
      </c>
      <c r="H861" s="5" t="s">
        <v>6492</v>
      </c>
      <c r="I861" s="5">
        <v>314</v>
      </c>
      <c r="J861" s="6">
        <v>45469.38380787037</v>
      </c>
      <c r="K861" s="5"/>
      <c r="L861" s="5" t="s">
        <v>6493</v>
      </c>
      <c r="M861" s="5"/>
      <c r="N861" s="5"/>
      <c r="O861" s="5"/>
      <c r="P861" s="5"/>
      <c r="Q861" s="5"/>
      <c r="R861" s="5"/>
      <c r="S861" s="5">
        <v>163</v>
      </c>
      <c r="T861" s="5">
        <v>163</v>
      </c>
      <c r="U861" s="5">
        <v>41</v>
      </c>
      <c r="V861" s="5">
        <v>4</v>
      </c>
      <c r="W861" s="5">
        <v>1</v>
      </c>
      <c r="X861" s="5" t="s">
        <v>6494</v>
      </c>
      <c r="Y861" s="5" t="s">
        <v>6495</v>
      </c>
      <c r="Z861" s="5" t="s">
        <v>6496</v>
      </c>
    </row>
    <row r="862" spans="1:26" x14ac:dyDescent="0.35">
      <c r="A862" s="8">
        <v>136</v>
      </c>
      <c r="B862" s="12" t="s">
        <v>6497</v>
      </c>
      <c r="C862" s="5" t="s">
        <v>6498</v>
      </c>
      <c r="D862" s="8">
        <v>2022</v>
      </c>
      <c r="E862" s="5" t="s">
        <v>6388</v>
      </c>
      <c r="F862" s="5" t="s">
        <v>6344</v>
      </c>
      <c r="G862" s="5" t="s">
        <v>6499</v>
      </c>
      <c r="H862" s="5" t="s">
        <v>6500</v>
      </c>
      <c r="I862" s="5">
        <v>329</v>
      </c>
      <c r="J862" s="6">
        <v>45469.38380787037</v>
      </c>
      <c r="K862" s="5"/>
      <c r="L862" s="5" t="s">
        <v>6501</v>
      </c>
      <c r="M862" s="5"/>
      <c r="N862" s="5"/>
      <c r="O862" s="5"/>
      <c r="P862" s="5"/>
      <c r="Q862" s="5"/>
      <c r="R862" s="5"/>
      <c r="S862" s="5">
        <v>136</v>
      </c>
      <c r="T862" s="5">
        <v>68</v>
      </c>
      <c r="U862" s="5">
        <v>27</v>
      </c>
      <c r="V862" s="5">
        <v>5</v>
      </c>
      <c r="W862" s="5">
        <v>2</v>
      </c>
      <c r="X862" s="5" t="s">
        <v>6502</v>
      </c>
      <c r="Y862" s="5"/>
      <c r="Z862" s="5" t="s">
        <v>6503</v>
      </c>
    </row>
    <row r="863" spans="1:26" x14ac:dyDescent="0.35">
      <c r="A863" s="8">
        <v>129</v>
      </c>
      <c r="B863" s="12" t="s">
        <v>6504</v>
      </c>
      <c r="C863" s="5" t="s">
        <v>6505</v>
      </c>
      <c r="D863" s="8">
        <v>2021</v>
      </c>
      <c r="E863" s="5" t="s">
        <v>6353</v>
      </c>
      <c r="F863" s="5" t="s">
        <v>6344</v>
      </c>
      <c r="G863" s="5" t="s">
        <v>6506</v>
      </c>
      <c r="H863" s="5" t="s">
        <v>6507</v>
      </c>
      <c r="I863" s="5">
        <v>332</v>
      </c>
      <c r="J863" s="6">
        <v>45469.38380787037</v>
      </c>
      <c r="K863" s="5"/>
      <c r="L863" s="5" t="s">
        <v>6508</v>
      </c>
      <c r="M863" s="5"/>
      <c r="N863" s="5"/>
      <c r="O863" s="5"/>
      <c r="P863" s="5"/>
      <c r="Q863" s="5"/>
      <c r="R863" s="5"/>
      <c r="S863" s="5">
        <v>129</v>
      </c>
      <c r="T863" s="5">
        <v>43</v>
      </c>
      <c r="U863" s="5">
        <v>65</v>
      </c>
      <c r="V863" s="5">
        <v>2</v>
      </c>
      <c r="W863" s="5">
        <v>3</v>
      </c>
      <c r="X863" s="5" t="s">
        <v>6509</v>
      </c>
      <c r="Y863" s="5" t="s">
        <v>6510</v>
      </c>
      <c r="Z863" s="5" t="s">
        <v>6511</v>
      </c>
    </row>
    <row r="864" spans="1:26" x14ac:dyDescent="0.35">
      <c r="A864" s="8">
        <v>49</v>
      </c>
      <c r="B864" s="12" t="s">
        <v>6512</v>
      </c>
      <c r="C864" s="5" t="s">
        <v>6513</v>
      </c>
      <c r="D864" s="8">
        <v>2022</v>
      </c>
      <c r="E864" s="5" t="s">
        <v>6353</v>
      </c>
      <c r="F864" s="5" t="s">
        <v>6344</v>
      </c>
      <c r="G864" s="5" t="s">
        <v>6514</v>
      </c>
      <c r="H864" s="5" t="s">
        <v>6515</v>
      </c>
      <c r="I864" s="5">
        <v>364</v>
      </c>
      <c r="J864" s="6">
        <v>45469.38380787037</v>
      </c>
      <c r="K864" s="5"/>
      <c r="L864" s="5" t="s">
        <v>6516</v>
      </c>
      <c r="M864" s="5"/>
      <c r="N864" s="5"/>
      <c r="O864" s="5"/>
      <c r="P864" s="5"/>
      <c r="Q864" s="5"/>
      <c r="R864" s="5"/>
      <c r="S864" s="5">
        <v>49</v>
      </c>
      <c r="T864" s="5">
        <v>24.5</v>
      </c>
      <c r="U864" s="5">
        <v>49</v>
      </c>
      <c r="V864" s="5">
        <v>1</v>
      </c>
      <c r="W864" s="5">
        <v>2</v>
      </c>
      <c r="X864" s="5" t="s">
        <v>6517</v>
      </c>
      <c r="Y864" s="5"/>
      <c r="Z864" s="5" t="s">
        <v>6518</v>
      </c>
    </row>
    <row r="865" spans="1:26" x14ac:dyDescent="0.35">
      <c r="A865" s="8">
        <v>26</v>
      </c>
      <c r="B865" s="12" t="s">
        <v>6519</v>
      </c>
      <c r="C865" s="5" t="s">
        <v>6520</v>
      </c>
      <c r="D865" s="8">
        <v>2024</v>
      </c>
      <c r="E865" s="5" t="s">
        <v>82</v>
      </c>
      <c r="F865" s="5" t="s">
        <v>6344</v>
      </c>
      <c r="G865" s="5" t="s">
        <v>6521</v>
      </c>
      <c r="H865" s="5" t="s">
        <v>6522</v>
      </c>
      <c r="I865" s="5">
        <v>381</v>
      </c>
      <c r="J865" s="6">
        <v>45469.38380787037</v>
      </c>
      <c r="K865" s="5"/>
      <c r="L865" s="5" t="s">
        <v>6523</v>
      </c>
      <c r="M865" s="5"/>
      <c r="N865" s="5"/>
      <c r="O865" s="5"/>
      <c r="P865" s="5"/>
      <c r="Q865" s="5"/>
      <c r="R865" s="5"/>
      <c r="S865" s="5">
        <v>26</v>
      </c>
      <c r="T865" s="5">
        <v>26</v>
      </c>
      <c r="U865" s="5">
        <v>7</v>
      </c>
      <c r="V865" s="5">
        <v>4</v>
      </c>
      <c r="W865" s="5">
        <v>1</v>
      </c>
      <c r="X865" s="5" t="s">
        <v>6524</v>
      </c>
      <c r="Y865" s="5" t="s">
        <v>6525</v>
      </c>
      <c r="Z865" s="5" t="s">
        <v>6526</v>
      </c>
    </row>
    <row r="866" spans="1:26" x14ac:dyDescent="0.35">
      <c r="A866" s="8">
        <v>165</v>
      </c>
      <c r="B866" s="12" t="s">
        <v>6527</v>
      </c>
      <c r="C866" s="5" t="s">
        <v>6528</v>
      </c>
      <c r="D866" s="8">
        <v>2021</v>
      </c>
      <c r="E866" s="5" t="s">
        <v>6529</v>
      </c>
      <c r="F866" s="5" t="s">
        <v>6344</v>
      </c>
      <c r="G866" s="5" t="s">
        <v>6530</v>
      </c>
      <c r="H866" s="5" t="s">
        <v>6531</v>
      </c>
      <c r="I866" s="5">
        <v>385</v>
      </c>
      <c r="J866" s="6">
        <v>45469.38380787037</v>
      </c>
      <c r="K866" s="5"/>
      <c r="L866" s="5" t="s">
        <v>6532</v>
      </c>
      <c r="M866" s="5"/>
      <c r="N866" s="5"/>
      <c r="O866" s="5"/>
      <c r="P866" s="5"/>
      <c r="Q866" s="5"/>
      <c r="R866" s="5"/>
      <c r="S866" s="5">
        <v>165</v>
      </c>
      <c r="T866" s="5">
        <v>55</v>
      </c>
      <c r="U866" s="5">
        <v>165</v>
      </c>
      <c r="V866" s="5">
        <v>1</v>
      </c>
      <c r="W866" s="5">
        <v>3</v>
      </c>
      <c r="X866" s="5" t="s">
        <v>6533</v>
      </c>
      <c r="Y866" s="5" t="s">
        <v>6534</v>
      </c>
      <c r="Z866" s="5" t="s">
        <v>6535</v>
      </c>
    </row>
    <row r="867" spans="1:26" x14ac:dyDescent="0.35">
      <c r="A867" s="8">
        <v>174</v>
      </c>
      <c r="B867" s="12" t="s">
        <v>6536</v>
      </c>
      <c r="C867" s="5" t="s">
        <v>6537</v>
      </c>
      <c r="D867" s="8">
        <v>2021</v>
      </c>
      <c r="E867" s="5" t="s">
        <v>6538</v>
      </c>
      <c r="F867" s="5" t="s">
        <v>6344</v>
      </c>
      <c r="G867" s="5" t="s">
        <v>6539</v>
      </c>
      <c r="H867" s="5" t="s">
        <v>6540</v>
      </c>
      <c r="I867" s="5">
        <v>411</v>
      </c>
      <c r="J867" s="6">
        <v>45469.38380787037</v>
      </c>
      <c r="K867" s="5"/>
      <c r="L867" s="5" t="s">
        <v>6541</v>
      </c>
      <c r="M867" s="5"/>
      <c r="N867" s="5"/>
      <c r="O867" s="5"/>
      <c r="P867" s="5"/>
      <c r="Q867" s="5"/>
      <c r="R867" s="5"/>
      <c r="S867" s="5">
        <v>174</v>
      </c>
      <c r="T867" s="5">
        <v>58</v>
      </c>
      <c r="U867" s="5">
        <v>174</v>
      </c>
      <c r="V867" s="5">
        <v>1</v>
      </c>
      <c r="W867" s="5">
        <v>3</v>
      </c>
      <c r="X867" s="5" t="s">
        <v>6542</v>
      </c>
      <c r="Y867" s="5"/>
      <c r="Z867" s="5" t="s">
        <v>6543</v>
      </c>
    </row>
    <row r="868" spans="1:26" x14ac:dyDescent="0.35">
      <c r="A868" s="8">
        <v>109</v>
      </c>
      <c r="B868" s="12" t="s">
        <v>6544</v>
      </c>
      <c r="C868" s="5" t="s">
        <v>6545</v>
      </c>
      <c r="D868" s="8">
        <v>2023</v>
      </c>
      <c r="E868" s="5" t="s">
        <v>6546</v>
      </c>
      <c r="F868" s="5" t="s">
        <v>6344</v>
      </c>
      <c r="G868" s="5" t="s">
        <v>6547</v>
      </c>
      <c r="H868" s="5" t="s">
        <v>6548</v>
      </c>
      <c r="I868" s="5">
        <v>414</v>
      </c>
      <c r="J868" s="6">
        <v>45469.38380787037</v>
      </c>
      <c r="K868" s="5"/>
      <c r="L868" s="5" t="s">
        <v>6549</v>
      </c>
      <c r="M868" s="5"/>
      <c r="N868" s="5"/>
      <c r="O868" s="5"/>
      <c r="P868" s="5"/>
      <c r="Q868" s="5"/>
      <c r="R868" s="5"/>
      <c r="S868" s="5">
        <v>109</v>
      </c>
      <c r="T868" s="5">
        <v>109</v>
      </c>
      <c r="U868" s="5">
        <v>27</v>
      </c>
      <c r="V868" s="5">
        <v>4</v>
      </c>
      <c r="W868" s="5">
        <v>1</v>
      </c>
      <c r="X868" s="5" t="s">
        <v>6550</v>
      </c>
      <c r="Y868" s="5" t="s">
        <v>6551</v>
      </c>
      <c r="Z868" s="5" t="s">
        <v>6552</v>
      </c>
    </row>
    <row r="869" spans="1:26" x14ac:dyDescent="0.35">
      <c r="A869" s="8">
        <v>258</v>
      </c>
      <c r="B869" s="12" t="s">
        <v>6553</v>
      </c>
      <c r="C869" s="5" t="s">
        <v>6554</v>
      </c>
      <c r="D869" s="8">
        <v>2022</v>
      </c>
      <c r="E869" s="5" t="s">
        <v>6555</v>
      </c>
      <c r="F869" s="5" t="s">
        <v>6344</v>
      </c>
      <c r="G869" s="5" t="s">
        <v>6556</v>
      </c>
      <c r="H869" s="5" t="s">
        <v>6557</v>
      </c>
      <c r="I869" s="5">
        <v>423</v>
      </c>
      <c r="J869" s="6">
        <v>45469.38380787037</v>
      </c>
      <c r="K869" s="5"/>
      <c r="L869" s="5" t="s">
        <v>6558</v>
      </c>
      <c r="M869" s="5"/>
      <c r="N869" s="5"/>
      <c r="O869" s="5"/>
      <c r="P869" s="5"/>
      <c r="Q869" s="5"/>
      <c r="R869" s="5"/>
      <c r="S869" s="5">
        <v>258</v>
      </c>
      <c r="T869" s="5">
        <v>129</v>
      </c>
      <c r="U869" s="5">
        <v>65</v>
      </c>
      <c r="V869" s="5">
        <v>4</v>
      </c>
      <c r="W869" s="5">
        <v>2</v>
      </c>
      <c r="X869" s="5" t="s">
        <v>6559</v>
      </c>
      <c r="Y869" s="5" t="s">
        <v>6560</v>
      </c>
      <c r="Z869" s="5" t="s">
        <v>6561</v>
      </c>
    </row>
    <row r="870" spans="1:26" x14ac:dyDescent="0.35">
      <c r="A870" s="8">
        <v>68</v>
      </c>
      <c r="B870" s="12" t="s">
        <v>6562</v>
      </c>
      <c r="C870" s="5" t="s">
        <v>6563</v>
      </c>
      <c r="D870" s="8">
        <v>2022</v>
      </c>
      <c r="E870" s="5" t="s">
        <v>3728</v>
      </c>
      <c r="F870" s="5" t="s">
        <v>6344</v>
      </c>
      <c r="G870" s="5" t="s">
        <v>6564</v>
      </c>
      <c r="H870" s="5" t="s">
        <v>6565</v>
      </c>
      <c r="I870" s="5">
        <v>426</v>
      </c>
      <c r="J870" s="6">
        <v>45469.38380787037</v>
      </c>
      <c r="K870" s="5"/>
      <c r="L870" s="5" t="s">
        <v>6566</v>
      </c>
      <c r="M870" s="5"/>
      <c r="N870" s="5"/>
      <c r="O870" s="5"/>
      <c r="P870" s="5"/>
      <c r="Q870" s="5"/>
      <c r="R870" s="5"/>
      <c r="S870" s="5">
        <v>68</v>
      </c>
      <c r="T870" s="5">
        <v>34</v>
      </c>
      <c r="U870" s="5">
        <v>23</v>
      </c>
      <c r="V870" s="5">
        <v>3</v>
      </c>
      <c r="W870" s="5">
        <v>2</v>
      </c>
      <c r="X870" s="5" t="s">
        <v>6567</v>
      </c>
      <c r="Y870" s="5" t="s">
        <v>6568</v>
      </c>
      <c r="Z870" s="5" t="s">
        <v>6569</v>
      </c>
    </row>
    <row r="871" spans="1:26" x14ac:dyDescent="0.35">
      <c r="A871" s="8">
        <v>27</v>
      </c>
      <c r="B871" s="12" t="s">
        <v>6570</v>
      </c>
      <c r="C871" s="5" t="s">
        <v>6571</v>
      </c>
      <c r="D871" s="8">
        <v>2023</v>
      </c>
      <c r="E871" s="5" t="s">
        <v>6572</v>
      </c>
      <c r="F871" s="5" t="s">
        <v>6344</v>
      </c>
      <c r="G871" s="5" t="s">
        <v>6573</v>
      </c>
      <c r="H871" s="5" t="s">
        <v>6574</v>
      </c>
      <c r="I871" s="5">
        <v>452</v>
      </c>
      <c r="J871" s="6">
        <v>45469.38380787037</v>
      </c>
      <c r="K871" s="5"/>
      <c r="L871" s="5" t="s">
        <v>6575</v>
      </c>
      <c r="M871" s="5"/>
      <c r="N871" s="5"/>
      <c r="O871" s="5"/>
      <c r="P871" s="5"/>
      <c r="Q871" s="5"/>
      <c r="R871" s="5"/>
      <c r="S871" s="5">
        <v>27</v>
      </c>
      <c r="T871" s="5">
        <v>27</v>
      </c>
      <c r="U871" s="5">
        <v>14</v>
      </c>
      <c r="V871" s="5">
        <v>2</v>
      </c>
      <c r="W871" s="5">
        <v>1</v>
      </c>
      <c r="X871" s="5" t="s">
        <v>6576</v>
      </c>
      <c r="Y871" s="5" t="s">
        <v>6577</v>
      </c>
      <c r="Z871" s="5" t="s">
        <v>6578</v>
      </c>
    </row>
    <row r="872" spans="1:26" x14ac:dyDescent="0.35">
      <c r="A872" s="8">
        <v>60</v>
      </c>
      <c r="B872" s="12" t="s">
        <v>6579</v>
      </c>
      <c r="C872" s="5" t="s">
        <v>6580</v>
      </c>
      <c r="D872" s="8">
        <v>2024</v>
      </c>
      <c r="E872" s="5" t="s">
        <v>6581</v>
      </c>
      <c r="F872" s="5" t="s">
        <v>6344</v>
      </c>
      <c r="G872" s="5" t="s">
        <v>6582</v>
      </c>
      <c r="H872" s="5" t="s">
        <v>6583</v>
      </c>
      <c r="I872" s="5">
        <v>461</v>
      </c>
      <c r="J872" s="6">
        <v>45469.38380787037</v>
      </c>
      <c r="K872" s="5"/>
      <c r="L872" s="5" t="s">
        <v>6584</v>
      </c>
      <c r="M872" s="5"/>
      <c r="N872" s="5"/>
      <c r="O872" s="5"/>
      <c r="P872" s="5"/>
      <c r="Q872" s="5"/>
      <c r="R872" s="5"/>
      <c r="S872" s="5">
        <v>60</v>
      </c>
      <c r="T872" s="5">
        <v>60</v>
      </c>
      <c r="U872" s="5">
        <v>20</v>
      </c>
      <c r="V872" s="5">
        <v>3</v>
      </c>
      <c r="W872" s="5">
        <v>1</v>
      </c>
      <c r="X872" s="5" t="s">
        <v>6585</v>
      </c>
      <c r="Y872" s="5"/>
      <c r="Z872" s="5" t="s">
        <v>6586</v>
      </c>
    </row>
    <row r="873" spans="1:26" x14ac:dyDescent="0.35">
      <c r="A873" s="8">
        <v>321</v>
      </c>
      <c r="B873" s="12" t="s">
        <v>6587</v>
      </c>
      <c r="C873" s="5" t="s">
        <v>6588</v>
      </c>
      <c r="D873" s="8">
        <v>2021</v>
      </c>
      <c r="E873" s="5" t="s">
        <v>6589</v>
      </c>
      <c r="F873" s="5" t="s">
        <v>6344</v>
      </c>
      <c r="G873" s="5" t="s">
        <v>6590</v>
      </c>
      <c r="H873" s="5" t="s">
        <v>6591</v>
      </c>
      <c r="I873" s="5">
        <v>490</v>
      </c>
      <c r="J873" s="6">
        <v>45469.38380787037</v>
      </c>
      <c r="K873" s="5"/>
      <c r="L873" s="5" t="s">
        <v>6592</v>
      </c>
      <c r="M873" s="5"/>
      <c r="N873" s="5"/>
      <c r="O873" s="5"/>
      <c r="P873" s="5"/>
      <c r="Q873" s="5"/>
      <c r="R873" s="5"/>
      <c r="S873" s="5">
        <v>321</v>
      </c>
      <c r="T873" s="5">
        <v>107</v>
      </c>
      <c r="U873" s="5">
        <v>107</v>
      </c>
      <c r="V873" s="5">
        <v>3</v>
      </c>
      <c r="W873" s="5">
        <v>3</v>
      </c>
      <c r="X873" s="5" t="s">
        <v>6593</v>
      </c>
      <c r="Y873" s="5" t="s">
        <v>6594</v>
      </c>
      <c r="Z873" s="5" t="s">
        <v>6595</v>
      </c>
    </row>
    <row r="874" spans="1:26" x14ac:dyDescent="0.35">
      <c r="A874" s="8">
        <v>65</v>
      </c>
      <c r="B874" s="12" t="s">
        <v>6596</v>
      </c>
      <c r="C874" s="5" t="s">
        <v>6597</v>
      </c>
      <c r="D874" s="8">
        <v>2022</v>
      </c>
      <c r="E874" s="5" t="s">
        <v>6598</v>
      </c>
      <c r="F874" s="5" t="s">
        <v>6344</v>
      </c>
      <c r="G874" s="5" t="s">
        <v>6599</v>
      </c>
      <c r="H874" s="5" t="s">
        <v>6600</v>
      </c>
      <c r="I874" s="5">
        <v>502</v>
      </c>
      <c r="J874" s="6">
        <v>45469.38380787037</v>
      </c>
      <c r="K874" s="5"/>
      <c r="L874" s="5" t="s">
        <v>6601</v>
      </c>
      <c r="M874" s="5"/>
      <c r="N874" s="5"/>
      <c r="O874" s="5"/>
      <c r="P874" s="5"/>
      <c r="Q874" s="5"/>
      <c r="R874" s="5"/>
      <c r="S874" s="5">
        <v>65</v>
      </c>
      <c r="T874" s="5">
        <v>32.5</v>
      </c>
      <c r="U874" s="5">
        <v>22</v>
      </c>
      <c r="V874" s="5">
        <v>3</v>
      </c>
      <c r="W874" s="5">
        <v>2</v>
      </c>
      <c r="X874" s="5" t="s">
        <v>6602</v>
      </c>
      <c r="Y874" s="5"/>
      <c r="Z874" s="5" t="s">
        <v>6603</v>
      </c>
    </row>
    <row r="875" spans="1:26" x14ac:dyDescent="0.35">
      <c r="A875" s="8">
        <v>107</v>
      </c>
      <c r="B875" s="12" t="s">
        <v>6604</v>
      </c>
      <c r="C875" s="5" t="s">
        <v>6605</v>
      </c>
      <c r="D875" s="8">
        <v>2023</v>
      </c>
      <c r="E875" s="5" t="s">
        <v>6606</v>
      </c>
      <c r="F875" s="5" t="s">
        <v>6344</v>
      </c>
      <c r="G875" s="5" t="s">
        <v>6607</v>
      </c>
      <c r="H875" s="5" t="s">
        <v>6608</v>
      </c>
      <c r="I875" s="5">
        <v>540</v>
      </c>
      <c r="J875" s="6">
        <v>45469.38380787037</v>
      </c>
      <c r="K875" s="5"/>
      <c r="L875" s="5" t="s">
        <v>6609</v>
      </c>
      <c r="M875" s="5"/>
      <c r="N875" s="5"/>
      <c r="O875" s="5"/>
      <c r="P875" s="5"/>
      <c r="Q875" s="5"/>
      <c r="R875" s="5"/>
      <c r="S875" s="5">
        <v>107</v>
      </c>
      <c r="T875" s="5">
        <v>107</v>
      </c>
      <c r="U875" s="5">
        <v>107</v>
      </c>
      <c r="V875" s="5">
        <v>1</v>
      </c>
      <c r="W875" s="5">
        <v>1</v>
      </c>
      <c r="X875" s="5" t="s">
        <v>6610</v>
      </c>
      <c r="Y875" s="5" t="s">
        <v>6611</v>
      </c>
      <c r="Z875" s="5" t="s">
        <v>6612</v>
      </c>
    </row>
    <row r="876" spans="1:26" x14ac:dyDescent="0.35">
      <c r="A876" s="8">
        <v>62</v>
      </c>
      <c r="B876" s="12" t="s">
        <v>6613</v>
      </c>
      <c r="C876" s="5" t="s">
        <v>6614</v>
      </c>
      <c r="D876" s="8">
        <v>2021</v>
      </c>
      <c r="E876" s="5" t="s">
        <v>6615</v>
      </c>
      <c r="F876" s="5" t="s">
        <v>6344</v>
      </c>
      <c r="G876" s="5" t="s">
        <v>6616</v>
      </c>
      <c r="H876" s="5" t="s">
        <v>6617</v>
      </c>
      <c r="I876" s="5">
        <v>541</v>
      </c>
      <c r="J876" s="6">
        <v>45469.38380787037</v>
      </c>
      <c r="K876" s="5"/>
      <c r="L876" s="5" t="s">
        <v>6618</v>
      </c>
      <c r="M876" s="5"/>
      <c r="N876" s="5"/>
      <c r="O876" s="5"/>
      <c r="P876" s="5"/>
      <c r="Q876" s="5"/>
      <c r="R876" s="5"/>
      <c r="S876" s="5">
        <v>62</v>
      </c>
      <c r="T876" s="5">
        <v>20.67</v>
      </c>
      <c r="U876" s="5">
        <v>16</v>
      </c>
      <c r="V876" s="5">
        <v>4</v>
      </c>
      <c r="W876" s="5">
        <v>3</v>
      </c>
      <c r="X876" s="5" t="s">
        <v>6619</v>
      </c>
      <c r="Y876" s="5" t="s">
        <v>6620</v>
      </c>
      <c r="Z876" s="5" t="s">
        <v>6621</v>
      </c>
    </row>
    <row r="877" spans="1:26" x14ac:dyDescent="0.35">
      <c r="A877" s="8">
        <v>50</v>
      </c>
      <c r="B877" s="12" t="s">
        <v>6622</v>
      </c>
      <c r="C877" s="5" t="s">
        <v>6623</v>
      </c>
      <c r="D877" s="8">
        <v>2022</v>
      </c>
      <c r="E877" s="5" t="s">
        <v>82</v>
      </c>
      <c r="F877" s="5" t="s">
        <v>6344</v>
      </c>
      <c r="G877" s="5" t="s">
        <v>6624</v>
      </c>
      <c r="H877" s="5" t="s">
        <v>6625</v>
      </c>
      <c r="I877" s="5">
        <v>544</v>
      </c>
      <c r="J877" s="6">
        <v>45469.38380787037</v>
      </c>
      <c r="K877" s="5"/>
      <c r="L877" s="5" t="s">
        <v>6626</v>
      </c>
      <c r="M877" s="5"/>
      <c r="N877" s="5"/>
      <c r="O877" s="5"/>
      <c r="P877" s="5"/>
      <c r="Q877" s="5"/>
      <c r="R877" s="5"/>
      <c r="S877" s="5">
        <v>50</v>
      </c>
      <c r="T877" s="5">
        <v>25</v>
      </c>
      <c r="U877" s="5">
        <v>13</v>
      </c>
      <c r="V877" s="5">
        <v>4</v>
      </c>
      <c r="W877" s="5">
        <v>2</v>
      </c>
      <c r="X877" s="5" t="s">
        <v>6627</v>
      </c>
      <c r="Y877" s="5"/>
      <c r="Z877" s="5" t="s">
        <v>6628</v>
      </c>
    </row>
    <row r="878" spans="1:26" x14ac:dyDescent="0.35">
      <c r="A878" s="8">
        <v>64</v>
      </c>
      <c r="B878" s="12" t="s">
        <v>6629</v>
      </c>
      <c r="C878" s="5" t="s">
        <v>6630</v>
      </c>
      <c r="D878" s="8">
        <v>2023</v>
      </c>
      <c r="E878" s="5" t="s">
        <v>5098</v>
      </c>
      <c r="F878" s="5" t="s">
        <v>6344</v>
      </c>
      <c r="G878" s="5" t="s">
        <v>6631</v>
      </c>
      <c r="H878" s="5" t="s">
        <v>6632</v>
      </c>
      <c r="I878" s="5">
        <v>557</v>
      </c>
      <c r="J878" s="6">
        <v>45469.38380787037</v>
      </c>
      <c r="K878" s="5"/>
      <c r="L878" s="5" t="s">
        <v>6633</v>
      </c>
      <c r="M878" s="5"/>
      <c r="N878" s="5"/>
      <c r="O878" s="5"/>
      <c r="P878" s="5"/>
      <c r="Q878" s="5"/>
      <c r="R878" s="5"/>
      <c r="S878" s="5">
        <v>64</v>
      </c>
      <c r="T878" s="5">
        <v>64</v>
      </c>
      <c r="U878" s="5">
        <v>16</v>
      </c>
      <c r="V878" s="5">
        <v>4</v>
      </c>
      <c r="W878" s="5">
        <v>1</v>
      </c>
      <c r="X878" s="5" t="s">
        <v>6634</v>
      </c>
      <c r="Y878" s="5" t="s">
        <v>6635</v>
      </c>
      <c r="Z878" s="5" t="s">
        <v>6636</v>
      </c>
    </row>
    <row r="879" spans="1:26" x14ac:dyDescent="0.35">
      <c r="A879" s="8">
        <v>75</v>
      </c>
      <c r="B879" s="12" t="s">
        <v>6637</v>
      </c>
      <c r="C879" s="5" t="s">
        <v>6638</v>
      </c>
      <c r="D879" s="8">
        <v>2023</v>
      </c>
      <c r="E879" s="5" t="s">
        <v>6639</v>
      </c>
      <c r="F879" s="5" t="s">
        <v>6344</v>
      </c>
      <c r="G879" s="5" t="s">
        <v>6640</v>
      </c>
      <c r="H879" s="5" t="s">
        <v>6641</v>
      </c>
      <c r="I879" s="5">
        <v>564</v>
      </c>
      <c r="J879" s="6">
        <v>45469.38380787037</v>
      </c>
      <c r="K879" s="5"/>
      <c r="L879" s="5" t="s">
        <v>6642</v>
      </c>
      <c r="M879" s="5"/>
      <c r="N879" s="5"/>
      <c r="O879" s="5"/>
      <c r="P879" s="5"/>
      <c r="Q879" s="5"/>
      <c r="R879" s="5"/>
      <c r="S879" s="5">
        <v>75</v>
      </c>
      <c r="T879" s="5">
        <v>75</v>
      </c>
      <c r="U879" s="5">
        <v>38</v>
      </c>
      <c r="V879" s="5">
        <v>2</v>
      </c>
      <c r="W879" s="5">
        <v>1</v>
      </c>
      <c r="X879" s="5" t="s">
        <v>6643</v>
      </c>
      <c r="Y879" s="5" t="s">
        <v>6644</v>
      </c>
      <c r="Z879" s="5" t="s">
        <v>6645</v>
      </c>
    </row>
    <row r="880" spans="1:26" x14ac:dyDescent="0.35">
      <c r="A880" s="8">
        <v>102</v>
      </c>
      <c r="B880" s="12" t="s">
        <v>6646</v>
      </c>
      <c r="C880" s="5" t="s">
        <v>6647</v>
      </c>
      <c r="D880" s="8">
        <v>2023</v>
      </c>
      <c r="E880" s="5" t="s">
        <v>6648</v>
      </c>
      <c r="F880" s="5" t="s">
        <v>6344</v>
      </c>
      <c r="G880" s="5" t="s">
        <v>6649</v>
      </c>
      <c r="H880" s="5" t="s">
        <v>6650</v>
      </c>
      <c r="I880" s="5">
        <v>652</v>
      </c>
      <c r="J880" s="6">
        <v>45469.38380787037</v>
      </c>
      <c r="K880" s="5"/>
      <c r="L880" s="5" t="s">
        <v>6651</v>
      </c>
      <c r="M880" s="5"/>
      <c r="N880" s="5"/>
      <c r="O880" s="5"/>
      <c r="P880" s="5"/>
      <c r="Q880" s="5"/>
      <c r="R880" s="5"/>
      <c r="S880" s="5">
        <v>102</v>
      </c>
      <c r="T880" s="5">
        <v>102</v>
      </c>
      <c r="U880" s="5">
        <v>34</v>
      </c>
      <c r="V880" s="5">
        <v>3</v>
      </c>
      <c r="W880" s="5">
        <v>1</v>
      </c>
      <c r="X880" s="5" t="s">
        <v>6652</v>
      </c>
      <c r="Y880" s="5" t="s">
        <v>6653</v>
      </c>
      <c r="Z880" s="5" t="s">
        <v>6654</v>
      </c>
    </row>
    <row r="881" spans="1:26" x14ac:dyDescent="0.35">
      <c r="A881" s="8">
        <v>340</v>
      </c>
      <c r="B881" s="12" t="s">
        <v>6655</v>
      </c>
      <c r="C881" s="5" t="s">
        <v>6656</v>
      </c>
      <c r="D881" s="8">
        <v>2022</v>
      </c>
      <c r="E881" s="5" t="s">
        <v>5098</v>
      </c>
      <c r="F881" s="5" t="s">
        <v>6344</v>
      </c>
      <c r="G881" s="5" t="s">
        <v>6657</v>
      </c>
      <c r="H881" s="5" t="s">
        <v>6658</v>
      </c>
      <c r="I881" s="5">
        <v>654</v>
      </c>
      <c r="J881" s="6">
        <v>45469.38380787037</v>
      </c>
      <c r="K881" s="5"/>
      <c r="L881" s="5" t="s">
        <v>6659</v>
      </c>
      <c r="M881" s="5"/>
      <c r="N881" s="5"/>
      <c r="O881" s="5"/>
      <c r="P881" s="5"/>
      <c r="Q881" s="5"/>
      <c r="R881" s="5"/>
      <c r="S881" s="5">
        <v>340</v>
      </c>
      <c r="T881" s="5">
        <v>170</v>
      </c>
      <c r="U881" s="5">
        <v>85</v>
      </c>
      <c r="V881" s="5">
        <v>4</v>
      </c>
      <c r="W881" s="5">
        <v>2</v>
      </c>
      <c r="X881" s="5" t="s">
        <v>6660</v>
      </c>
      <c r="Y881" s="5" t="s">
        <v>6661</v>
      </c>
      <c r="Z881" s="5" t="s">
        <v>6662</v>
      </c>
    </row>
    <row r="882" spans="1:26" x14ac:dyDescent="0.35">
      <c r="A882" s="8">
        <v>50</v>
      </c>
      <c r="B882" s="12" t="s">
        <v>6663</v>
      </c>
      <c r="C882" s="5" t="s">
        <v>6664</v>
      </c>
      <c r="D882" s="8">
        <v>2023</v>
      </c>
      <c r="E882" s="5" t="s">
        <v>6665</v>
      </c>
      <c r="F882" s="5" t="s">
        <v>6344</v>
      </c>
      <c r="G882" s="5" t="s">
        <v>6666</v>
      </c>
      <c r="H882" s="5" t="s">
        <v>6667</v>
      </c>
      <c r="I882" s="5">
        <v>695</v>
      </c>
      <c r="J882" s="6">
        <v>45469.38380787037</v>
      </c>
      <c r="K882" s="5"/>
      <c r="L882" s="5" t="s">
        <v>6668</v>
      </c>
      <c r="M882" s="5"/>
      <c r="N882" s="5"/>
      <c r="O882" s="5"/>
      <c r="P882" s="5"/>
      <c r="Q882" s="5"/>
      <c r="R882" s="5"/>
      <c r="S882" s="5">
        <v>50</v>
      </c>
      <c r="T882" s="5">
        <v>50</v>
      </c>
      <c r="U882" s="5">
        <v>25</v>
      </c>
      <c r="V882" s="5">
        <v>2</v>
      </c>
      <c r="W882" s="5">
        <v>1</v>
      </c>
      <c r="X882" s="5" t="s">
        <v>6669</v>
      </c>
      <c r="Y882" s="5" t="s">
        <v>6670</v>
      </c>
      <c r="Z882" s="5" t="s">
        <v>6671</v>
      </c>
    </row>
    <row r="883" spans="1:26" x14ac:dyDescent="0.35">
      <c r="A883" s="8">
        <v>50</v>
      </c>
      <c r="B883" s="12" t="s">
        <v>6672</v>
      </c>
      <c r="C883" s="5" t="s">
        <v>6673</v>
      </c>
      <c r="D883" s="8">
        <v>2023</v>
      </c>
      <c r="E883" s="5" t="s">
        <v>6353</v>
      </c>
      <c r="F883" s="5" t="s">
        <v>6344</v>
      </c>
      <c r="G883" s="5" t="s">
        <v>6674</v>
      </c>
      <c r="H883" s="5" t="s">
        <v>6675</v>
      </c>
      <c r="I883" s="5">
        <v>716</v>
      </c>
      <c r="J883" s="6">
        <v>45469.38380787037</v>
      </c>
      <c r="K883" s="5"/>
      <c r="L883" s="5" t="s">
        <v>6676</v>
      </c>
      <c r="M883" s="5"/>
      <c r="N883" s="5"/>
      <c r="O883" s="5"/>
      <c r="P883" s="5"/>
      <c r="Q883" s="5"/>
      <c r="R883" s="5"/>
      <c r="S883" s="5">
        <v>50</v>
      </c>
      <c r="T883" s="5">
        <v>50</v>
      </c>
      <c r="U883" s="5">
        <v>17</v>
      </c>
      <c r="V883" s="5">
        <v>3</v>
      </c>
      <c r="W883" s="5">
        <v>1</v>
      </c>
      <c r="X883" s="5" t="s">
        <v>6677</v>
      </c>
      <c r="Y883" s="5"/>
      <c r="Z883" s="5" t="s">
        <v>6678</v>
      </c>
    </row>
    <row r="884" spans="1:26" x14ac:dyDescent="0.35">
      <c r="A884" s="8">
        <v>46</v>
      </c>
      <c r="B884" s="12" t="s">
        <v>6679</v>
      </c>
      <c r="C884" s="5" t="s">
        <v>6680</v>
      </c>
      <c r="D884" s="8">
        <v>2024</v>
      </c>
      <c r="E884" s="5" t="s">
        <v>6681</v>
      </c>
      <c r="F884" s="5" t="s">
        <v>6344</v>
      </c>
      <c r="G884" s="5" t="s">
        <v>6682</v>
      </c>
      <c r="H884" s="5" t="s">
        <v>6683</v>
      </c>
      <c r="I884" s="5">
        <v>724</v>
      </c>
      <c r="J884" s="6">
        <v>45469.38380787037</v>
      </c>
      <c r="K884" s="5"/>
      <c r="L884" s="5" t="s">
        <v>6684</v>
      </c>
      <c r="M884" s="5"/>
      <c r="N884" s="5"/>
      <c r="O884" s="5"/>
      <c r="P884" s="5"/>
      <c r="Q884" s="5"/>
      <c r="R884" s="5"/>
      <c r="S884" s="5">
        <v>46</v>
      </c>
      <c r="T884" s="5">
        <v>46</v>
      </c>
      <c r="U884" s="5">
        <v>23</v>
      </c>
      <c r="V884" s="5">
        <v>2</v>
      </c>
      <c r="W884" s="5">
        <v>1</v>
      </c>
      <c r="X884" s="5" t="s">
        <v>6685</v>
      </c>
      <c r="Y884" s="5" t="s">
        <v>6686</v>
      </c>
      <c r="Z884" s="5" t="s">
        <v>6687</v>
      </c>
    </row>
    <row r="885" spans="1:26" x14ac:dyDescent="0.35">
      <c r="A885" s="8">
        <v>113</v>
      </c>
      <c r="B885" s="12" t="s">
        <v>6688</v>
      </c>
      <c r="C885" s="5" t="s">
        <v>6689</v>
      </c>
      <c r="D885" s="8">
        <v>2022</v>
      </c>
      <c r="E885" s="5" t="s">
        <v>3728</v>
      </c>
      <c r="F885" s="5" t="s">
        <v>6344</v>
      </c>
      <c r="G885" s="5" t="s">
        <v>6690</v>
      </c>
      <c r="H885" s="5" t="s">
        <v>6691</v>
      </c>
      <c r="I885" s="5">
        <v>739</v>
      </c>
      <c r="J885" s="6">
        <v>45469.38380787037</v>
      </c>
      <c r="K885" s="5"/>
      <c r="L885" s="5" t="s">
        <v>6692</v>
      </c>
      <c r="M885" s="5"/>
      <c r="N885" s="5"/>
      <c r="O885" s="5"/>
      <c r="P885" s="5"/>
      <c r="Q885" s="5"/>
      <c r="R885" s="5"/>
      <c r="S885" s="5">
        <v>113</v>
      </c>
      <c r="T885" s="5">
        <v>56.5</v>
      </c>
      <c r="U885" s="5">
        <v>23</v>
      </c>
      <c r="V885" s="5">
        <v>5</v>
      </c>
      <c r="W885" s="5">
        <v>2</v>
      </c>
      <c r="X885" s="5" t="s">
        <v>6693</v>
      </c>
      <c r="Y885" s="5" t="s">
        <v>6694</v>
      </c>
      <c r="Z885" s="5" t="s">
        <v>6695</v>
      </c>
    </row>
    <row r="886" spans="1:26" x14ac:dyDescent="0.35">
      <c r="A886" s="8">
        <v>65</v>
      </c>
      <c r="B886" s="12" t="s">
        <v>6696</v>
      </c>
      <c r="C886" s="5" t="s">
        <v>6697</v>
      </c>
      <c r="D886" s="8">
        <v>2021</v>
      </c>
      <c r="E886" s="5" t="s">
        <v>3728</v>
      </c>
      <c r="F886" s="5" t="s">
        <v>6344</v>
      </c>
      <c r="G886" s="5" t="s">
        <v>6698</v>
      </c>
      <c r="H886" s="5" t="s">
        <v>6699</v>
      </c>
      <c r="I886" s="5">
        <v>757</v>
      </c>
      <c r="J886" s="6">
        <v>45469.38380787037</v>
      </c>
      <c r="K886" s="5"/>
      <c r="L886" s="5" t="s">
        <v>6700</v>
      </c>
      <c r="M886" s="5"/>
      <c r="N886" s="5"/>
      <c r="O886" s="5"/>
      <c r="P886" s="5"/>
      <c r="Q886" s="5"/>
      <c r="R886" s="5"/>
      <c r="S886" s="5">
        <v>65</v>
      </c>
      <c r="T886" s="5">
        <v>21.67</v>
      </c>
      <c r="U886" s="5">
        <v>16</v>
      </c>
      <c r="V886" s="5">
        <v>4</v>
      </c>
      <c r="W886" s="5">
        <v>3</v>
      </c>
      <c r="X886" s="5" t="s">
        <v>6701</v>
      </c>
      <c r="Y886" s="5" t="s">
        <v>6702</v>
      </c>
      <c r="Z886" s="5" t="s">
        <v>6703</v>
      </c>
    </row>
    <row r="887" spans="1:26" x14ac:dyDescent="0.35">
      <c r="A887" s="8">
        <v>45</v>
      </c>
      <c r="B887" s="12" t="s">
        <v>6704</v>
      </c>
      <c r="C887" s="5" t="s">
        <v>6705</v>
      </c>
      <c r="D887" s="8">
        <v>2023</v>
      </c>
      <c r="E887" s="5" t="s">
        <v>6706</v>
      </c>
      <c r="F887" s="5" t="s">
        <v>6344</v>
      </c>
      <c r="G887" s="5" t="s">
        <v>6707</v>
      </c>
      <c r="H887" s="5" t="s">
        <v>6708</v>
      </c>
      <c r="I887" s="5">
        <v>812</v>
      </c>
      <c r="J887" s="6">
        <v>45469.38380787037</v>
      </c>
      <c r="K887" s="5"/>
      <c r="L887" s="5" t="s">
        <v>6709</v>
      </c>
      <c r="M887" s="5"/>
      <c r="N887" s="5"/>
      <c r="O887" s="5"/>
      <c r="P887" s="5"/>
      <c r="Q887" s="5"/>
      <c r="R887" s="5"/>
      <c r="S887" s="5">
        <v>45</v>
      </c>
      <c r="T887" s="5">
        <v>45</v>
      </c>
      <c r="U887" s="5">
        <v>15</v>
      </c>
      <c r="V887" s="5">
        <v>3</v>
      </c>
      <c r="W887" s="5">
        <v>1</v>
      </c>
      <c r="X887" s="5" t="s">
        <v>6710</v>
      </c>
      <c r="Y887" s="5" t="s">
        <v>6711</v>
      </c>
      <c r="Z887" s="5" t="s">
        <v>6712</v>
      </c>
    </row>
    <row r="888" spans="1:26" x14ac:dyDescent="0.35">
      <c r="A888" s="8">
        <v>88</v>
      </c>
      <c r="B888" s="12" t="s">
        <v>6713</v>
      </c>
      <c r="C888" s="5" t="s">
        <v>6714</v>
      </c>
      <c r="D888" s="8">
        <v>2021</v>
      </c>
      <c r="E888" s="5" t="s">
        <v>6715</v>
      </c>
      <c r="F888" s="5" t="s">
        <v>6344</v>
      </c>
      <c r="G888" s="5" t="s">
        <v>6716</v>
      </c>
      <c r="H888" s="5" t="s">
        <v>6717</v>
      </c>
      <c r="I888" s="5">
        <v>815</v>
      </c>
      <c r="J888" s="6">
        <v>45469.38380787037</v>
      </c>
      <c r="K888" s="5"/>
      <c r="L888" s="5" t="s">
        <v>6718</v>
      </c>
      <c r="M888" s="5"/>
      <c r="N888" s="5"/>
      <c r="O888" s="5"/>
      <c r="P888" s="5"/>
      <c r="Q888" s="5"/>
      <c r="R888" s="5"/>
      <c r="S888" s="5">
        <v>88</v>
      </c>
      <c r="T888" s="5">
        <v>29.33</v>
      </c>
      <c r="U888" s="5">
        <v>44</v>
      </c>
      <c r="V888" s="5">
        <v>2</v>
      </c>
      <c r="W888" s="5">
        <v>3</v>
      </c>
      <c r="X888" s="5" t="s">
        <v>6719</v>
      </c>
      <c r="Y888" s="5" t="s">
        <v>6720</v>
      </c>
      <c r="Z888" s="5" t="s">
        <v>6721</v>
      </c>
    </row>
    <row r="889" spans="1:26" x14ac:dyDescent="0.35">
      <c r="A889" s="8">
        <v>39</v>
      </c>
      <c r="B889" s="12" t="s">
        <v>6722</v>
      </c>
      <c r="C889" s="5" t="s">
        <v>6723</v>
      </c>
      <c r="D889" s="8">
        <v>2022</v>
      </c>
      <c r="E889" s="5" t="s">
        <v>6724</v>
      </c>
      <c r="F889" s="5" t="s">
        <v>6344</v>
      </c>
      <c r="G889" s="5" t="s">
        <v>6725</v>
      </c>
      <c r="H889" s="5" t="s">
        <v>6726</v>
      </c>
      <c r="I889" s="5">
        <v>833</v>
      </c>
      <c r="J889" s="6">
        <v>45469.38380787037</v>
      </c>
      <c r="K889" s="5"/>
      <c r="L889" s="5" t="s">
        <v>6727</v>
      </c>
      <c r="M889" s="5"/>
      <c r="N889" s="5"/>
      <c r="O889" s="5"/>
      <c r="P889" s="5"/>
      <c r="Q889" s="5"/>
      <c r="R889" s="5"/>
      <c r="S889" s="5">
        <v>39</v>
      </c>
      <c r="T889" s="5">
        <v>19.5</v>
      </c>
      <c r="U889" s="5">
        <v>13</v>
      </c>
      <c r="V889" s="5">
        <v>3</v>
      </c>
      <c r="W889" s="5">
        <v>2</v>
      </c>
      <c r="X889" s="5" t="s">
        <v>6728</v>
      </c>
      <c r="Y889" s="5"/>
      <c r="Z889" s="5" t="s">
        <v>6729</v>
      </c>
    </row>
    <row r="890" spans="1:26" x14ac:dyDescent="0.35">
      <c r="A890" s="8">
        <v>76</v>
      </c>
      <c r="B890" s="12" t="s">
        <v>6730</v>
      </c>
      <c r="C890" s="5" t="s">
        <v>6731</v>
      </c>
      <c r="D890" s="8">
        <v>2021</v>
      </c>
      <c r="E890" s="5" t="s">
        <v>6732</v>
      </c>
      <c r="F890" s="5" t="s">
        <v>6344</v>
      </c>
      <c r="G890" s="5" t="s">
        <v>6733</v>
      </c>
      <c r="H890" s="5" t="s">
        <v>6734</v>
      </c>
      <c r="I890" s="5">
        <v>850</v>
      </c>
      <c r="J890" s="6">
        <v>45469.38380787037</v>
      </c>
      <c r="K890" s="5"/>
      <c r="L890" s="5" t="s">
        <v>6735</v>
      </c>
      <c r="M890" s="5"/>
      <c r="N890" s="5"/>
      <c r="O890" s="5"/>
      <c r="P890" s="5"/>
      <c r="Q890" s="5"/>
      <c r="R890" s="5"/>
      <c r="S890" s="5">
        <v>76</v>
      </c>
      <c r="T890" s="5">
        <v>25.33</v>
      </c>
      <c r="U890" s="5">
        <v>25</v>
      </c>
      <c r="V890" s="5">
        <v>3</v>
      </c>
      <c r="W890" s="5">
        <v>3</v>
      </c>
      <c r="X890" s="5" t="s">
        <v>6736</v>
      </c>
      <c r="Y890" s="5" t="s">
        <v>6737</v>
      </c>
      <c r="Z890" s="5" t="s">
        <v>6738</v>
      </c>
    </row>
    <row r="891" spans="1:26" x14ac:dyDescent="0.35">
      <c r="A891" s="8">
        <v>69</v>
      </c>
      <c r="B891" s="12" t="s">
        <v>6739</v>
      </c>
      <c r="C891" s="5" t="s">
        <v>6740</v>
      </c>
      <c r="D891" s="8">
        <v>2021</v>
      </c>
      <c r="E891" s="5" t="s">
        <v>6598</v>
      </c>
      <c r="F891" s="5" t="s">
        <v>6344</v>
      </c>
      <c r="G891" s="5" t="s">
        <v>6741</v>
      </c>
      <c r="H891" s="5" t="s">
        <v>6742</v>
      </c>
      <c r="I891" s="5">
        <v>862</v>
      </c>
      <c r="J891" s="6">
        <v>45469.38380787037</v>
      </c>
      <c r="K891" s="5"/>
      <c r="L891" s="5" t="s">
        <v>6743</v>
      </c>
      <c r="M891" s="5"/>
      <c r="N891" s="5"/>
      <c r="O891" s="5"/>
      <c r="P891" s="5"/>
      <c r="Q891" s="5"/>
      <c r="R891" s="5"/>
      <c r="S891" s="5">
        <v>69</v>
      </c>
      <c r="T891" s="5">
        <v>23</v>
      </c>
      <c r="U891" s="5">
        <v>23</v>
      </c>
      <c r="V891" s="5">
        <v>3</v>
      </c>
      <c r="W891" s="5">
        <v>3</v>
      </c>
      <c r="X891" s="5" t="s">
        <v>6744</v>
      </c>
      <c r="Y891" s="5"/>
      <c r="Z891" s="5" t="s">
        <v>6745</v>
      </c>
    </row>
    <row r="892" spans="1:26" x14ac:dyDescent="0.35">
      <c r="A892" s="8">
        <v>75</v>
      </c>
      <c r="B892" s="12" t="s">
        <v>6746</v>
      </c>
      <c r="C892" s="5" t="s">
        <v>6747</v>
      </c>
      <c r="D892" s="8">
        <v>2022</v>
      </c>
      <c r="E892" s="5" t="s">
        <v>82</v>
      </c>
      <c r="F892" s="5" t="s">
        <v>6344</v>
      </c>
      <c r="G892" s="5" t="s">
        <v>6748</v>
      </c>
      <c r="H892" s="5" t="s">
        <v>6749</v>
      </c>
      <c r="I892" s="5">
        <v>869</v>
      </c>
      <c r="J892" s="6">
        <v>45469.38380787037</v>
      </c>
      <c r="K892" s="5"/>
      <c r="L892" s="5" t="s">
        <v>6750</v>
      </c>
      <c r="M892" s="5"/>
      <c r="N892" s="5"/>
      <c r="O892" s="5"/>
      <c r="P892" s="5"/>
      <c r="Q892" s="5"/>
      <c r="R892" s="5"/>
      <c r="S892" s="5">
        <v>75</v>
      </c>
      <c r="T892" s="5">
        <v>37.5</v>
      </c>
      <c r="U892" s="5">
        <v>19</v>
      </c>
      <c r="V892" s="5">
        <v>4</v>
      </c>
      <c r="W892" s="5">
        <v>2</v>
      </c>
      <c r="X892" s="5" t="s">
        <v>6751</v>
      </c>
      <c r="Y892" s="5" t="s">
        <v>6752</v>
      </c>
      <c r="Z892" s="5" t="s">
        <v>6753</v>
      </c>
    </row>
    <row r="893" spans="1:26" x14ac:dyDescent="0.35">
      <c r="A893" s="8">
        <v>57</v>
      </c>
      <c r="B893" s="12" t="s">
        <v>6754</v>
      </c>
      <c r="C893" s="5" t="s">
        <v>6755</v>
      </c>
      <c r="D893" s="8">
        <v>2022</v>
      </c>
      <c r="E893" s="5" t="s">
        <v>3728</v>
      </c>
      <c r="F893" s="5" t="s">
        <v>6344</v>
      </c>
      <c r="G893" s="5" t="s">
        <v>6756</v>
      </c>
      <c r="H893" s="5" t="s">
        <v>6757</v>
      </c>
      <c r="I893" s="5">
        <v>900</v>
      </c>
      <c r="J893" s="6">
        <v>45469.38380787037</v>
      </c>
      <c r="K893" s="5"/>
      <c r="L893" s="5" t="s">
        <v>6758</v>
      </c>
      <c r="M893" s="5"/>
      <c r="N893" s="5"/>
      <c r="O893" s="5"/>
      <c r="P893" s="5"/>
      <c r="Q893" s="5"/>
      <c r="R893" s="5"/>
      <c r="S893" s="5">
        <v>57</v>
      </c>
      <c r="T893" s="5">
        <v>28.5</v>
      </c>
      <c r="U893" s="5">
        <v>14</v>
      </c>
      <c r="V893" s="5">
        <v>4</v>
      </c>
      <c r="W893" s="5">
        <v>2</v>
      </c>
      <c r="X893" s="5" t="s">
        <v>6759</v>
      </c>
      <c r="Y893" s="5" t="s">
        <v>6760</v>
      </c>
      <c r="Z893" s="5" t="s">
        <v>6761</v>
      </c>
    </row>
    <row r="894" spans="1:26" x14ac:dyDescent="0.35">
      <c r="A894" s="8">
        <v>47</v>
      </c>
      <c r="B894" s="12" t="s">
        <v>6762</v>
      </c>
      <c r="C894" s="5" t="s">
        <v>6763</v>
      </c>
      <c r="D894" s="8">
        <v>2022</v>
      </c>
      <c r="E894" s="5" t="s">
        <v>6764</v>
      </c>
      <c r="F894" s="5" t="s">
        <v>6344</v>
      </c>
      <c r="G894" s="5" t="s">
        <v>6765</v>
      </c>
      <c r="H894" s="5" t="s">
        <v>6766</v>
      </c>
      <c r="I894" s="5">
        <v>943</v>
      </c>
      <c r="J894" s="6">
        <v>45469.38380787037</v>
      </c>
      <c r="K894" s="5"/>
      <c r="L894" s="5" t="s">
        <v>6767</v>
      </c>
      <c r="M894" s="5"/>
      <c r="N894" s="5"/>
      <c r="O894" s="5"/>
      <c r="P894" s="5"/>
      <c r="Q894" s="5"/>
      <c r="R894" s="5"/>
      <c r="S894" s="5">
        <v>47</v>
      </c>
      <c r="T894" s="5">
        <v>23.5</v>
      </c>
      <c r="U894" s="5">
        <v>24</v>
      </c>
      <c r="V894" s="5">
        <v>2</v>
      </c>
      <c r="W894" s="5">
        <v>2</v>
      </c>
      <c r="X894" s="5" t="s">
        <v>6768</v>
      </c>
      <c r="Y894" s="5" t="s">
        <v>6769</v>
      </c>
      <c r="Z894" s="5" t="s">
        <v>6770</v>
      </c>
    </row>
    <row r="895" spans="1:26" x14ac:dyDescent="0.35">
      <c r="A895" s="8">
        <v>144</v>
      </c>
      <c r="B895" s="12" t="s">
        <v>6771</v>
      </c>
      <c r="C895" s="5" t="s">
        <v>6772</v>
      </c>
      <c r="D895" s="8">
        <v>2021</v>
      </c>
      <c r="E895" s="5" t="s">
        <v>6773</v>
      </c>
      <c r="F895" s="5" t="s">
        <v>6774</v>
      </c>
      <c r="G895" s="5" t="s">
        <v>6775</v>
      </c>
      <c r="H895" s="5" t="s">
        <v>6776</v>
      </c>
      <c r="I895" s="5">
        <v>219</v>
      </c>
      <c r="J895" s="6">
        <v>45469.38380787037</v>
      </c>
      <c r="K895" s="5"/>
      <c r="L895" s="5" t="s">
        <v>6777</v>
      </c>
      <c r="M895" s="5"/>
      <c r="N895" s="5"/>
      <c r="O895" s="5"/>
      <c r="P895" s="5"/>
      <c r="Q895" s="5"/>
      <c r="R895" s="5"/>
      <c r="S895" s="5">
        <v>144</v>
      </c>
      <c r="T895" s="5">
        <v>48</v>
      </c>
      <c r="U895" s="5">
        <v>144</v>
      </c>
      <c r="V895" s="5">
        <v>1</v>
      </c>
      <c r="W895" s="5">
        <v>3</v>
      </c>
      <c r="X895" s="5" t="s">
        <v>6778</v>
      </c>
      <c r="Y895" s="5" t="s">
        <v>6779</v>
      </c>
      <c r="Z895" s="5" t="s">
        <v>6780</v>
      </c>
    </row>
    <row r="896" spans="1:26" x14ac:dyDescent="0.35">
      <c r="A896" s="8">
        <v>136</v>
      </c>
      <c r="B896" s="12" t="s">
        <v>6781</v>
      </c>
      <c r="C896" s="5" t="s">
        <v>6782</v>
      </c>
      <c r="D896" s="8">
        <v>2022</v>
      </c>
      <c r="E896" s="5" t="s">
        <v>5654</v>
      </c>
      <c r="F896" s="5" t="s">
        <v>6774</v>
      </c>
      <c r="G896" s="5" t="s">
        <v>6783</v>
      </c>
      <c r="H896" s="5" t="s">
        <v>6784</v>
      </c>
      <c r="I896" s="5">
        <v>230</v>
      </c>
      <c r="J896" s="6">
        <v>45469.38380787037</v>
      </c>
      <c r="K896" s="5"/>
      <c r="L896" s="5" t="s">
        <v>6785</v>
      </c>
      <c r="M896" s="5"/>
      <c r="N896" s="5"/>
      <c r="O896" s="5"/>
      <c r="P896" s="5"/>
      <c r="Q896" s="5"/>
      <c r="R896" s="5"/>
      <c r="S896" s="5">
        <v>136</v>
      </c>
      <c r="T896" s="5">
        <v>68</v>
      </c>
      <c r="U896" s="5">
        <v>34</v>
      </c>
      <c r="V896" s="5">
        <v>4</v>
      </c>
      <c r="W896" s="5">
        <v>2</v>
      </c>
      <c r="X896" s="5" t="s">
        <v>6786</v>
      </c>
      <c r="Y896" s="5" t="s">
        <v>6787</v>
      </c>
      <c r="Z896" s="5" t="s">
        <v>6788</v>
      </c>
    </row>
    <row r="897" spans="1:26" x14ac:dyDescent="0.35">
      <c r="A897" s="8">
        <v>104</v>
      </c>
      <c r="B897" s="12" t="s">
        <v>6789</v>
      </c>
      <c r="C897" s="5" t="s">
        <v>6790</v>
      </c>
      <c r="D897" s="8">
        <v>2021</v>
      </c>
      <c r="E897" s="5"/>
      <c r="F897" s="5" t="s">
        <v>6774</v>
      </c>
      <c r="G897" s="5" t="s">
        <v>6791</v>
      </c>
      <c r="H897" s="5" t="s">
        <v>6792</v>
      </c>
      <c r="I897" s="5">
        <v>615</v>
      </c>
      <c r="J897" s="6">
        <v>45469.38380787037</v>
      </c>
      <c r="K897" s="5" t="s">
        <v>63</v>
      </c>
      <c r="L897" s="5" t="s">
        <v>6793</v>
      </c>
      <c r="M897" s="5"/>
      <c r="N897" s="5"/>
      <c r="O897" s="5"/>
      <c r="P897" s="5"/>
      <c r="Q897" s="5"/>
      <c r="R897" s="5"/>
      <c r="S897" s="5">
        <v>104</v>
      </c>
      <c r="T897" s="5">
        <v>34.67</v>
      </c>
      <c r="U897" s="5">
        <v>104</v>
      </c>
      <c r="V897" s="5">
        <v>1</v>
      </c>
      <c r="W897" s="5">
        <v>3</v>
      </c>
      <c r="X897" s="5" t="s">
        <v>6794</v>
      </c>
      <c r="Y897" s="5" t="s">
        <v>6795</v>
      </c>
      <c r="Z897" s="5" t="s">
        <v>6796</v>
      </c>
    </row>
    <row r="898" spans="1:26" x14ac:dyDescent="0.35">
      <c r="A898" s="8">
        <v>57</v>
      </c>
      <c r="B898" s="12" t="s">
        <v>6797</v>
      </c>
      <c r="C898" s="5" t="s">
        <v>6798</v>
      </c>
      <c r="D898" s="8">
        <v>2022</v>
      </c>
      <c r="E898" s="5"/>
      <c r="F898" s="5" t="s">
        <v>6774</v>
      </c>
      <c r="G898" s="5" t="s">
        <v>6799</v>
      </c>
      <c r="H898" s="5" t="s">
        <v>6800</v>
      </c>
      <c r="I898" s="5">
        <v>634</v>
      </c>
      <c r="J898" s="6">
        <v>45469.38380787037</v>
      </c>
      <c r="K898" s="5" t="s">
        <v>63</v>
      </c>
      <c r="L898" s="5" t="s">
        <v>6801</v>
      </c>
      <c r="M898" s="5"/>
      <c r="N898" s="5"/>
      <c r="O898" s="5"/>
      <c r="P898" s="5"/>
      <c r="Q898" s="5"/>
      <c r="R898" s="5"/>
      <c r="S898" s="5">
        <v>57</v>
      </c>
      <c r="T898" s="5">
        <v>28.5</v>
      </c>
      <c r="U898" s="5">
        <v>29</v>
      </c>
      <c r="V898" s="5">
        <v>2</v>
      </c>
      <c r="W898" s="5">
        <v>2</v>
      </c>
      <c r="X898" s="5" t="s">
        <v>6802</v>
      </c>
      <c r="Y898" s="5" t="s">
        <v>6803</v>
      </c>
      <c r="Z898" s="5" t="s">
        <v>6804</v>
      </c>
    </row>
    <row r="899" spans="1:26" x14ac:dyDescent="0.35">
      <c r="A899" s="8">
        <v>73</v>
      </c>
      <c r="B899" s="12" t="s">
        <v>6805</v>
      </c>
      <c r="C899" s="5" t="s">
        <v>6806</v>
      </c>
      <c r="D899" s="8">
        <v>2021</v>
      </c>
      <c r="E899" s="5"/>
      <c r="F899" s="5" t="s">
        <v>6774</v>
      </c>
      <c r="G899" s="5" t="s">
        <v>6807</v>
      </c>
      <c r="H899" s="5" t="s">
        <v>6808</v>
      </c>
      <c r="I899" s="5">
        <v>710</v>
      </c>
      <c r="J899" s="6">
        <v>45469.38380787037</v>
      </c>
      <c r="K899" s="5" t="s">
        <v>63</v>
      </c>
      <c r="L899" s="5" t="s">
        <v>6809</v>
      </c>
      <c r="M899" s="5"/>
      <c r="N899" s="5"/>
      <c r="O899" s="5"/>
      <c r="P899" s="5"/>
      <c r="Q899" s="5"/>
      <c r="R899" s="5"/>
      <c r="S899" s="5">
        <v>73</v>
      </c>
      <c r="T899" s="5">
        <v>24.33</v>
      </c>
      <c r="U899" s="5">
        <v>15</v>
      </c>
      <c r="V899" s="5">
        <v>5</v>
      </c>
      <c r="W899" s="5">
        <v>3</v>
      </c>
      <c r="X899" s="5" t="s">
        <v>6810</v>
      </c>
      <c r="Y899" s="5" t="s">
        <v>6811</v>
      </c>
      <c r="Z899" s="5" t="s">
        <v>6812</v>
      </c>
    </row>
    <row r="900" spans="1:26" x14ac:dyDescent="0.35">
      <c r="A900" s="8">
        <v>102</v>
      </c>
      <c r="B900" s="12" t="s">
        <v>6813</v>
      </c>
      <c r="C900" s="5" t="s">
        <v>6814</v>
      </c>
      <c r="D900" s="8">
        <v>2022</v>
      </c>
      <c r="E900" s="5" t="s">
        <v>6815</v>
      </c>
      <c r="F900" s="5" t="s">
        <v>6816</v>
      </c>
      <c r="G900" s="5" t="s">
        <v>6817</v>
      </c>
      <c r="H900" s="5" t="s">
        <v>6818</v>
      </c>
      <c r="I900" s="5">
        <v>406</v>
      </c>
      <c r="J900" s="6">
        <v>45469.38380787037</v>
      </c>
      <c r="K900" s="5" t="s">
        <v>609</v>
      </c>
      <c r="L900" s="5"/>
      <c r="M900" s="5"/>
      <c r="N900" s="5"/>
      <c r="O900" s="5"/>
      <c r="P900" s="5"/>
      <c r="Q900" s="5"/>
      <c r="R900" s="5"/>
      <c r="S900" s="5">
        <v>102</v>
      </c>
      <c r="T900" s="5">
        <v>51</v>
      </c>
      <c r="U900" s="5">
        <v>20</v>
      </c>
      <c r="V900" s="5">
        <v>5</v>
      </c>
      <c r="W900" s="5">
        <v>2</v>
      </c>
      <c r="X900" s="5" t="s">
        <v>6819</v>
      </c>
      <c r="Y900" s="5" t="s">
        <v>6817</v>
      </c>
      <c r="Z900" s="5" t="s">
        <v>6820</v>
      </c>
    </row>
    <row r="901" spans="1:26" x14ac:dyDescent="0.35">
      <c r="A901" s="8">
        <v>125</v>
      </c>
      <c r="B901" s="12" t="s">
        <v>6821</v>
      </c>
      <c r="C901" s="5" t="s">
        <v>6822</v>
      </c>
      <c r="D901" s="8">
        <v>2023</v>
      </c>
      <c r="E901" s="5" t="s">
        <v>6823</v>
      </c>
      <c r="F901" s="5" t="s">
        <v>6816</v>
      </c>
      <c r="G901" s="5" t="s">
        <v>6824</v>
      </c>
      <c r="H901" s="5" t="s">
        <v>6825</v>
      </c>
      <c r="I901" s="5">
        <v>517</v>
      </c>
      <c r="J901" s="6">
        <v>45469.38380787037</v>
      </c>
      <c r="K901" s="5"/>
      <c r="L901" s="5"/>
      <c r="M901" s="5"/>
      <c r="N901" s="5"/>
      <c r="O901" s="5"/>
      <c r="P901" s="5"/>
      <c r="Q901" s="5"/>
      <c r="R901" s="5"/>
      <c r="S901" s="5">
        <v>125</v>
      </c>
      <c r="T901" s="5">
        <v>125</v>
      </c>
      <c r="U901" s="5">
        <v>25</v>
      </c>
      <c r="V901" s="5">
        <v>5</v>
      </c>
      <c r="W901" s="5">
        <v>1</v>
      </c>
      <c r="X901" s="5" t="s">
        <v>6826</v>
      </c>
      <c r="Y901" s="5" t="s">
        <v>6827</v>
      </c>
      <c r="Z901" s="5" t="s">
        <v>6828</v>
      </c>
    </row>
    <row r="902" spans="1:26" x14ac:dyDescent="0.35">
      <c r="A902" s="8">
        <v>63</v>
      </c>
      <c r="B902" s="12" t="s">
        <v>6829</v>
      </c>
      <c r="C902" s="5" t="s">
        <v>6830</v>
      </c>
      <c r="D902" s="8">
        <v>2021</v>
      </c>
      <c r="E902" s="5"/>
      <c r="F902" s="5" t="s">
        <v>6831</v>
      </c>
      <c r="G902" s="5" t="s">
        <v>6832</v>
      </c>
      <c r="H902" s="5" t="s">
        <v>6833</v>
      </c>
      <c r="I902" s="5">
        <v>243</v>
      </c>
      <c r="J902" s="6">
        <v>45469.38380787037</v>
      </c>
      <c r="K902" s="5" t="s">
        <v>63</v>
      </c>
      <c r="L902" s="5"/>
      <c r="M902" s="5"/>
      <c r="N902" s="5"/>
      <c r="O902" s="5"/>
      <c r="P902" s="5"/>
      <c r="Q902" s="5"/>
      <c r="R902" s="5"/>
      <c r="S902" s="5">
        <v>63</v>
      </c>
      <c r="T902" s="5">
        <v>21</v>
      </c>
      <c r="U902" s="5">
        <v>21</v>
      </c>
      <c r="V902" s="5">
        <v>3</v>
      </c>
      <c r="W902" s="5">
        <v>3</v>
      </c>
      <c r="X902" s="5" t="s">
        <v>6834</v>
      </c>
      <c r="Y902" s="5" t="s">
        <v>6835</v>
      </c>
      <c r="Z902" s="5" t="s">
        <v>6836</v>
      </c>
    </row>
    <row r="903" spans="1:26" x14ac:dyDescent="0.35">
      <c r="A903" s="8">
        <v>62</v>
      </c>
      <c r="B903" s="12" t="s">
        <v>6837</v>
      </c>
      <c r="C903" s="5" t="s">
        <v>6838</v>
      </c>
      <c r="D903" s="8">
        <v>2021</v>
      </c>
      <c r="E903" s="5" t="s">
        <v>6839</v>
      </c>
      <c r="F903" s="5" t="s">
        <v>6840</v>
      </c>
      <c r="G903" s="5" t="s">
        <v>6841</v>
      </c>
      <c r="H903" s="5" t="s">
        <v>6842</v>
      </c>
      <c r="I903" s="5">
        <v>500</v>
      </c>
      <c r="J903" s="6">
        <v>45469.38380787037</v>
      </c>
      <c r="K903" s="5" t="s">
        <v>49</v>
      </c>
      <c r="L903" s="5"/>
      <c r="M903" s="5"/>
      <c r="N903" s="5"/>
      <c r="O903" s="5"/>
      <c r="P903" s="5"/>
      <c r="Q903" s="5"/>
      <c r="R903" s="5"/>
      <c r="S903" s="5">
        <v>62</v>
      </c>
      <c r="T903" s="5">
        <v>20.67</v>
      </c>
      <c r="U903" s="5">
        <v>62</v>
      </c>
      <c r="V903" s="5">
        <v>1</v>
      </c>
      <c r="W903" s="5">
        <v>3</v>
      </c>
      <c r="X903" s="5" t="s">
        <v>6843</v>
      </c>
      <c r="Y903" s="5" t="s">
        <v>6841</v>
      </c>
      <c r="Z903" s="5" t="s">
        <v>6844</v>
      </c>
    </row>
    <row r="904" spans="1:26" x14ac:dyDescent="0.35">
      <c r="A904" s="8">
        <v>39</v>
      </c>
      <c r="B904" s="12" t="s">
        <v>6845</v>
      </c>
      <c r="C904" s="5" t="s">
        <v>6846</v>
      </c>
      <c r="D904" s="8">
        <v>2021</v>
      </c>
      <c r="E904" s="5" t="s">
        <v>6847</v>
      </c>
      <c r="F904" s="5" t="s">
        <v>6848</v>
      </c>
      <c r="G904" s="5" t="s">
        <v>6849</v>
      </c>
      <c r="H904" s="5" t="s">
        <v>6850</v>
      </c>
      <c r="I904" s="5">
        <v>750</v>
      </c>
      <c r="J904" s="6">
        <v>45469.38380787037</v>
      </c>
      <c r="K904" s="5"/>
      <c r="L904" s="5"/>
      <c r="M904" s="5"/>
      <c r="N904" s="5"/>
      <c r="O904" s="5"/>
      <c r="P904" s="5"/>
      <c r="Q904" s="5"/>
      <c r="R904" s="5"/>
      <c r="S904" s="5">
        <v>39</v>
      </c>
      <c r="T904" s="5">
        <v>13</v>
      </c>
      <c r="U904" s="5">
        <v>13</v>
      </c>
      <c r="V904" s="5">
        <v>3</v>
      </c>
      <c r="W904" s="5">
        <v>3</v>
      </c>
      <c r="X904" s="5" t="s">
        <v>6851</v>
      </c>
      <c r="Y904" s="5" t="s">
        <v>6852</v>
      </c>
      <c r="Z904" s="5" t="s">
        <v>6853</v>
      </c>
    </row>
    <row r="905" spans="1:26" x14ac:dyDescent="0.35">
      <c r="A905" s="8">
        <v>177</v>
      </c>
      <c r="B905" s="12" t="s">
        <v>6854</v>
      </c>
      <c r="C905" s="5" t="s">
        <v>6855</v>
      </c>
      <c r="D905" s="8">
        <v>2021</v>
      </c>
      <c r="E905" s="5" t="s">
        <v>6856</v>
      </c>
      <c r="F905" s="5" t="s">
        <v>6857</v>
      </c>
      <c r="G905" s="5" t="s">
        <v>6858</v>
      </c>
      <c r="H905" s="5" t="s">
        <v>6859</v>
      </c>
      <c r="I905" s="5">
        <v>18</v>
      </c>
      <c r="J905" s="6">
        <v>45469.38380787037</v>
      </c>
      <c r="K905" s="5"/>
      <c r="L905" s="5" t="s">
        <v>6860</v>
      </c>
      <c r="M905" s="5"/>
      <c r="N905" s="5"/>
      <c r="O905" s="5"/>
      <c r="P905" s="5"/>
      <c r="Q905" s="5"/>
      <c r="R905" s="5"/>
      <c r="S905" s="5">
        <v>177</v>
      </c>
      <c r="T905" s="5">
        <v>59</v>
      </c>
      <c r="U905" s="5">
        <v>89</v>
      </c>
      <c r="V905" s="5">
        <v>2</v>
      </c>
      <c r="W905" s="5">
        <v>3</v>
      </c>
      <c r="X905" s="5" t="s">
        <v>6861</v>
      </c>
      <c r="Y905" s="5" t="s">
        <v>6862</v>
      </c>
      <c r="Z905" s="5" t="s">
        <v>6863</v>
      </c>
    </row>
    <row r="906" spans="1:26" x14ac:dyDescent="0.35">
      <c r="A906" s="8">
        <v>24</v>
      </c>
      <c r="B906" s="12" t="s">
        <v>6864</v>
      </c>
      <c r="C906" s="5" t="s">
        <v>6865</v>
      </c>
      <c r="D906" s="8">
        <v>2022</v>
      </c>
      <c r="E906" s="5" t="s">
        <v>6866</v>
      </c>
      <c r="F906" s="5" t="s">
        <v>6857</v>
      </c>
      <c r="G906" s="5" t="s">
        <v>6867</v>
      </c>
      <c r="H906" s="5" t="s">
        <v>6868</v>
      </c>
      <c r="I906" s="5">
        <v>21</v>
      </c>
      <c r="J906" s="6">
        <v>45469.38380787037</v>
      </c>
      <c r="K906" s="5"/>
      <c r="L906" s="5" t="s">
        <v>6869</v>
      </c>
      <c r="M906" s="5"/>
      <c r="N906" s="5"/>
      <c r="O906" s="5"/>
      <c r="P906" s="5"/>
      <c r="Q906" s="5"/>
      <c r="R906" s="5"/>
      <c r="S906" s="5">
        <v>24</v>
      </c>
      <c r="T906" s="5">
        <v>12</v>
      </c>
      <c r="U906" s="5">
        <v>6</v>
      </c>
      <c r="V906" s="5">
        <v>4</v>
      </c>
      <c r="W906" s="5">
        <v>2</v>
      </c>
      <c r="X906" s="5" t="s">
        <v>6870</v>
      </c>
      <c r="Y906" s="5" t="s">
        <v>6871</v>
      </c>
      <c r="Z906" s="5" t="s">
        <v>6872</v>
      </c>
    </row>
    <row r="907" spans="1:26" x14ac:dyDescent="0.35">
      <c r="A907" s="8">
        <v>130</v>
      </c>
      <c r="B907" s="12" t="s">
        <v>6873</v>
      </c>
      <c r="C907" s="5" t="s">
        <v>6874</v>
      </c>
      <c r="D907" s="8">
        <v>2022</v>
      </c>
      <c r="E907" s="5" t="s">
        <v>6875</v>
      </c>
      <c r="F907" s="5" t="s">
        <v>6857</v>
      </c>
      <c r="G907" s="5" t="s">
        <v>6876</v>
      </c>
      <c r="H907" s="5" t="s">
        <v>6877</v>
      </c>
      <c r="I907" s="5">
        <v>25</v>
      </c>
      <c r="J907" s="6">
        <v>45469.38380787037</v>
      </c>
      <c r="K907" s="5"/>
      <c r="L907" s="5" t="s">
        <v>6878</v>
      </c>
      <c r="M907" s="5"/>
      <c r="N907" s="5"/>
      <c r="O907" s="5"/>
      <c r="P907" s="5"/>
      <c r="Q907" s="5"/>
      <c r="R907" s="5"/>
      <c r="S907" s="5">
        <v>130</v>
      </c>
      <c r="T907" s="5">
        <v>65</v>
      </c>
      <c r="U907" s="5">
        <v>33</v>
      </c>
      <c r="V907" s="5">
        <v>4</v>
      </c>
      <c r="W907" s="5">
        <v>2</v>
      </c>
      <c r="X907" s="5" t="s">
        <v>6879</v>
      </c>
      <c r="Y907" s="5"/>
      <c r="Z907" s="5" t="s">
        <v>6880</v>
      </c>
    </row>
    <row r="908" spans="1:26" x14ac:dyDescent="0.35">
      <c r="A908" s="8">
        <v>25</v>
      </c>
      <c r="B908" s="12" t="s">
        <v>6881</v>
      </c>
      <c r="C908" s="5" t="s">
        <v>6882</v>
      </c>
      <c r="D908" s="8">
        <v>2021</v>
      </c>
      <c r="E908" s="5" t="s">
        <v>6883</v>
      </c>
      <c r="F908" s="5" t="s">
        <v>6857</v>
      </c>
      <c r="G908" s="5" t="s">
        <v>6884</v>
      </c>
      <c r="H908" s="5" t="s">
        <v>6885</v>
      </c>
      <c r="I908" s="5">
        <v>30</v>
      </c>
      <c r="J908" s="6">
        <v>45469.38380787037</v>
      </c>
      <c r="K908" s="5" t="s">
        <v>6886</v>
      </c>
      <c r="L908" s="5" t="s">
        <v>6887</v>
      </c>
      <c r="M908" s="5"/>
      <c r="N908" s="5"/>
      <c r="O908" s="5"/>
      <c r="P908" s="5"/>
      <c r="Q908" s="5"/>
      <c r="R908" s="5"/>
      <c r="S908" s="5">
        <v>25</v>
      </c>
      <c r="T908" s="5">
        <v>8.33</v>
      </c>
      <c r="U908" s="5">
        <v>25</v>
      </c>
      <c r="V908" s="5">
        <v>1</v>
      </c>
      <c r="W908" s="5">
        <v>3</v>
      </c>
      <c r="X908" s="5" t="s">
        <v>6888</v>
      </c>
      <c r="Y908" s="5" t="s">
        <v>6889</v>
      </c>
      <c r="Z908" s="5" t="s">
        <v>6890</v>
      </c>
    </row>
    <row r="909" spans="1:26" x14ac:dyDescent="0.35">
      <c r="A909" s="8">
        <v>46</v>
      </c>
      <c r="B909" s="12" t="s">
        <v>6891</v>
      </c>
      <c r="C909" s="5" t="s">
        <v>6892</v>
      </c>
      <c r="D909" s="8">
        <v>2022</v>
      </c>
      <c r="E909" s="5" t="s">
        <v>6893</v>
      </c>
      <c r="F909" s="5" t="s">
        <v>6857</v>
      </c>
      <c r="G909" s="5" t="s">
        <v>6894</v>
      </c>
      <c r="H909" s="5" t="s">
        <v>6895</v>
      </c>
      <c r="I909" s="5">
        <v>36</v>
      </c>
      <c r="J909" s="6">
        <v>45469.38380787037</v>
      </c>
      <c r="K909" s="5"/>
      <c r="L909" s="5" t="s">
        <v>6896</v>
      </c>
      <c r="M909" s="5"/>
      <c r="N909" s="5"/>
      <c r="O909" s="5"/>
      <c r="P909" s="5"/>
      <c r="Q909" s="5"/>
      <c r="R909" s="5"/>
      <c r="S909" s="5">
        <v>46</v>
      </c>
      <c r="T909" s="5">
        <v>23</v>
      </c>
      <c r="U909" s="5">
        <v>12</v>
      </c>
      <c r="V909" s="5">
        <v>4</v>
      </c>
      <c r="W909" s="5">
        <v>2</v>
      </c>
      <c r="X909" s="5" t="s">
        <v>6897</v>
      </c>
      <c r="Y909" s="5" t="s">
        <v>6898</v>
      </c>
      <c r="Z909" s="5" t="s">
        <v>6899</v>
      </c>
    </row>
    <row r="910" spans="1:26" x14ac:dyDescent="0.35">
      <c r="A910" s="8">
        <v>121</v>
      </c>
      <c r="B910" s="12" t="s">
        <v>6900</v>
      </c>
      <c r="C910" s="5" t="s">
        <v>6901</v>
      </c>
      <c r="D910" s="8">
        <v>2021</v>
      </c>
      <c r="E910" s="5" t="s">
        <v>6856</v>
      </c>
      <c r="F910" s="5" t="s">
        <v>6857</v>
      </c>
      <c r="G910" s="5" t="s">
        <v>6902</v>
      </c>
      <c r="H910" s="5" t="s">
        <v>6903</v>
      </c>
      <c r="I910" s="5">
        <v>47</v>
      </c>
      <c r="J910" s="6">
        <v>45469.38380787037</v>
      </c>
      <c r="K910" s="5"/>
      <c r="L910" s="5" t="s">
        <v>6904</v>
      </c>
      <c r="M910" s="5"/>
      <c r="N910" s="5"/>
      <c r="O910" s="5"/>
      <c r="P910" s="5"/>
      <c r="Q910" s="5"/>
      <c r="R910" s="5"/>
      <c r="S910" s="5">
        <v>121</v>
      </c>
      <c r="T910" s="5">
        <v>40.33</v>
      </c>
      <c r="U910" s="5">
        <v>61</v>
      </c>
      <c r="V910" s="5">
        <v>2</v>
      </c>
      <c r="W910" s="5">
        <v>3</v>
      </c>
      <c r="X910" s="5" t="s">
        <v>6905</v>
      </c>
      <c r="Y910" s="5" t="s">
        <v>6906</v>
      </c>
      <c r="Z910" s="5" t="s">
        <v>6907</v>
      </c>
    </row>
    <row r="911" spans="1:26" x14ac:dyDescent="0.35">
      <c r="A911" s="8">
        <v>139</v>
      </c>
      <c r="B911" s="12" t="s">
        <v>6908</v>
      </c>
      <c r="C911" s="5" t="s">
        <v>6909</v>
      </c>
      <c r="D911" s="8">
        <v>2022</v>
      </c>
      <c r="E911" s="5" t="s">
        <v>6910</v>
      </c>
      <c r="F911" s="5" t="s">
        <v>6857</v>
      </c>
      <c r="G911" s="5" t="s">
        <v>6911</v>
      </c>
      <c r="H911" s="5" t="s">
        <v>6912</v>
      </c>
      <c r="I911" s="5">
        <v>68</v>
      </c>
      <c r="J911" s="6">
        <v>45469.38380787037</v>
      </c>
      <c r="K911" s="5"/>
      <c r="L911" s="5" t="s">
        <v>6913</v>
      </c>
      <c r="M911" s="5"/>
      <c r="N911" s="5"/>
      <c r="O911" s="5"/>
      <c r="P911" s="5"/>
      <c r="Q911" s="5"/>
      <c r="R911" s="5"/>
      <c r="S911" s="5">
        <v>139</v>
      </c>
      <c r="T911" s="5">
        <v>69.5</v>
      </c>
      <c r="U911" s="5">
        <v>46</v>
      </c>
      <c r="V911" s="5">
        <v>3</v>
      </c>
      <c r="W911" s="5">
        <v>2</v>
      </c>
      <c r="X911" s="5" t="s">
        <v>6914</v>
      </c>
      <c r="Y911" s="5" t="s">
        <v>6915</v>
      </c>
      <c r="Z911" s="5" t="s">
        <v>6916</v>
      </c>
    </row>
    <row r="912" spans="1:26" x14ac:dyDescent="0.35">
      <c r="A912" s="8">
        <v>61</v>
      </c>
      <c r="B912" s="12" t="s">
        <v>6917</v>
      </c>
      <c r="C912" s="5" t="s">
        <v>6918</v>
      </c>
      <c r="D912" s="8">
        <v>2022</v>
      </c>
      <c r="E912" s="5" t="s">
        <v>6919</v>
      </c>
      <c r="F912" s="5" t="s">
        <v>6857</v>
      </c>
      <c r="G912" s="5" t="s">
        <v>6920</v>
      </c>
      <c r="H912" s="5" t="s">
        <v>6921</v>
      </c>
      <c r="I912" s="5">
        <v>81</v>
      </c>
      <c r="J912" s="6">
        <v>45469.38380787037</v>
      </c>
      <c r="K912" s="5"/>
      <c r="L912" s="5" t="s">
        <v>6922</v>
      </c>
      <c r="M912" s="5"/>
      <c r="N912" s="5"/>
      <c r="O912" s="5"/>
      <c r="P912" s="5"/>
      <c r="Q912" s="5"/>
      <c r="R912" s="5"/>
      <c r="S912" s="5">
        <v>61</v>
      </c>
      <c r="T912" s="5">
        <v>30.5</v>
      </c>
      <c r="U912" s="5">
        <v>20</v>
      </c>
      <c r="V912" s="5">
        <v>3</v>
      </c>
      <c r="W912" s="5">
        <v>2</v>
      </c>
      <c r="X912" s="5" t="s">
        <v>6923</v>
      </c>
      <c r="Y912" s="5" t="s">
        <v>6924</v>
      </c>
      <c r="Z912" s="5" t="s">
        <v>6925</v>
      </c>
    </row>
    <row r="913" spans="1:26" x14ac:dyDescent="0.35">
      <c r="A913" s="8">
        <v>102</v>
      </c>
      <c r="B913" s="12" t="s">
        <v>6926</v>
      </c>
      <c r="C913" s="5" t="s">
        <v>6927</v>
      </c>
      <c r="D913" s="8">
        <v>2023</v>
      </c>
      <c r="E913" s="5" t="s">
        <v>6928</v>
      </c>
      <c r="F913" s="5" t="s">
        <v>6857</v>
      </c>
      <c r="G913" s="5" t="s">
        <v>6929</v>
      </c>
      <c r="H913" s="5" t="s">
        <v>6930</v>
      </c>
      <c r="I913" s="5">
        <v>88</v>
      </c>
      <c r="J913" s="6">
        <v>45469.38380787037</v>
      </c>
      <c r="K913" s="5"/>
      <c r="L913" s="5" t="s">
        <v>6931</v>
      </c>
      <c r="M913" s="5"/>
      <c r="N913" s="5"/>
      <c r="O913" s="5"/>
      <c r="P913" s="5"/>
      <c r="Q913" s="5"/>
      <c r="R913" s="5"/>
      <c r="S913" s="5">
        <v>102</v>
      </c>
      <c r="T913" s="5">
        <v>102</v>
      </c>
      <c r="U913" s="5">
        <v>26</v>
      </c>
      <c r="V913" s="5">
        <v>4</v>
      </c>
      <c r="W913" s="5">
        <v>1</v>
      </c>
      <c r="X913" s="5" t="s">
        <v>6932</v>
      </c>
      <c r="Y913" s="5" t="s">
        <v>6933</v>
      </c>
      <c r="Z913" s="5" t="s">
        <v>6934</v>
      </c>
    </row>
    <row r="914" spans="1:26" x14ac:dyDescent="0.35">
      <c r="A914" s="8">
        <v>145</v>
      </c>
      <c r="B914" s="12" t="s">
        <v>6935</v>
      </c>
      <c r="C914" s="5" t="s">
        <v>6936</v>
      </c>
      <c r="D914" s="8">
        <v>2021</v>
      </c>
      <c r="E914" s="5" t="s">
        <v>6937</v>
      </c>
      <c r="F914" s="5" t="s">
        <v>6857</v>
      </c>
      <c r="G914" s="5" t="s">
        <v>6938</v>
      </c>
      <c r="H914" s="5" t="s">
        <v>6939</v>
      </c>
      <c r="I914" s="5">
        <v>89</v>
      </c>
      <c r="J914" s="6">
        <v>45469.38380787037</v>
      </c>
      <c r="K914" s="5"/>
      <c r="L914" s="5" t="s">
        <v>6940</v>
      </c>
      <c r="M914" s="5"/>
      <c r="N914" s="5"/>
      <c r="O914" s="5"/>
      <c r="P914" s="5"/>
      <c r="Q914" s="5"/>
      <c r="R914" s="5"/>
      <c r="S914" s="5">
        <v>145</v>
      </c>
      <c r="T914" s="5">
        <v>48.33</v>
      </c>
      <c r="U914" s="5">
        <v>48</v>
      </c>
      <c r="V914" s="5">
        <v>3</v>
      </c>
      <c r="W914" s="5">
        <v>3</v>
      </c>
      <c r="X914" s="5" t="s">
        <v>6941</v>
      </c>
      <c r="Y914" s="5" t="s">
        <v>6942</v>
      </c>
      <c r="Z914" s="5" t="s">
        <v>6943</v>
      </c>
    </row>
    <row r="915" spans="1:26" x14ac:dyDescent="0.35">
      <c r="A915" s="8">
        <v>123</v>
      </c>
      <c r="B915" s="12" t="s">
        <v>6944</v>
      </c>
      <c r="C915" s="5" t="s">
        <v>6945</v>
      </c>
      <c r="D915" s="8">
        <v>2022</v>
      </c>
      <c r="E915" s="5" t="s">
        <v>6946</v>
      </c>
      <c r="F915" s="5" t="s">
        <v>6857</v>
      </c>
      <c r="G915" s="5" t="s">
        <v>6947</v>
      </c>
      <c r="H915" s="5" t="s">
        <v>6948</v>
      </c>
      <c r="I915" s="5">
        <v>107</v>
      </c>
      <c r="J915" s="6">
        <v>45469.38380787037</v>
      </c>
      <c r="K915" s="5"/>
      <c r="L915" s="5" t="s">
        <v>6949</v>
      </c>
      <c r="M915" s="5"/>
      <c r="N915" s="5"/>
      <c r="O915" s="5"/>
      <c r="P915" s="5"/>
      <c r="Q915" s="5"/>
      <c r="R915" s="5"/>
      <c r="S915" s="5">
        <v>123</v>
      </c>
      <c r="T915" s="5">
        <v>61.5</v>
      </c>
      <c r="U915" s="5">
        <v>31</v>
      </c>
      <c r="V915" s="5">
        <v>4</v>
      </c>
      <c r="W915" s="5">
        <v>2</v>
      </c>
      <c r="X915" s="5" t="s">
        <v>6950</v>
      </c>
      <c r="Y915" s="5" t="s">
        <v>6951</v>
      </c>
      <c r="Z915" s="5" t="s">
        <v>6952</v>
      </c>
    </row>
    <row r="916" spans="1:26" x14ac:dyDescent="0.35">
      <c r="A916" s="8">
        <v>70</v>
      </c>
      <c r="B916" s="12" t="s">
        <v>6953</v>
      </c>
      <c r="C916" s="5" t="s">
        <v>6954</v>
      </c>
      <c r="D916" s="8">
        <v>2022</v>
      </c>
      <c r="E916" s="5" t="s">
        <v>6875</v>
      </c>
      <c r="F916" s="5" t="s">
        <v>6857</v>
      </c>
      <c r="G916" s="5" t="s">
        <v>6955</v>
      </c>
      <c r="H916" s="5" t="s">
        <v>6956</v>
      </c>
      <c r="I916" s="5">
        <v>112</v>
      </c>
      <c r="J916" s="6">
        <v>45469.38380787037</v>
      </c>
      <c r="K916" s="5"/>
      <c r="L916" s="5" t="s">
        <v>6957</v>
      </c>
      <c r="M916" s="5"/>
      <c r="N916" s="5"/>
      <c r="O916" s="5"/>
      <c r="P916" s="5"/>
      <c r="Q916" s="5"/>
      <c r="R916" s="5"/>
      <c r="S916" s="5">
        <v>70</v>
      </c>
      <c r="T916" s="5">
        <v>35</v>
      </c>
      <c r="U916" s="5">
        <v>18</v>
      </c>
      <c r="V916" s="5">
        <v>4</v>
      </c>
      <c r="W916" s="5">
        <v>2</v>
      </c>
      <c r="X916" s="5" t="s">
        <v>6958</v>
      </c>
      <c r="Y916" s="5" t="s">
        <v>6959</v>
      </c>
      <c r="Z916" s="5" t="s">
        <v>6960</v>
      </c>
    </row>
    <row r="917" spans="1:26" x14ac:dyDescent="0.35">
      <c r="A917" s="8">
        <v>88</v>
      </c>
      <c r="B917" s="12" t="s">
        <v>6961</v>
      </c>
      <c r="C917" s="5" t="s">
        <v>6962</v>
      </c>
      <c r="D917" s="8">
        <v>2022</v>
      </c>
      <c r="E917" s="5" t="s">
        <v>4106</v>
      </c>
      <c r="F917" s="5" t="s">
        <v>6857</v>
      </c>
      <c r="G917" s="5" t="s">
        <v>6963</v>
      </c>
      <c r="H917" s="5" t="s">
        <v>6964</v>
      </c>
      <c r="I917" s="5">
        <v>125</v>
      </c>
      <c r="J917" s="6">
        <v>45469.38380787037</v>
      </c>
      <c r="K917" s="5"/>
      <c r="L917" s="5" t="s">
        <v>6965</v>
      </c>
      <c r="M917" s="5"/>
      <c r="N917" s="5"/>
      <c r="O917" s="5"/>
      <c r="P917" s="5"/>
      <c r="Q917" s="5"/>
      <c r="R917" s="5"/>
      <c r="S917" s="5">
        <v>88</v>
      </c>
      <c r="T917" s="5">
        <v>44</v>
      </c>
      <c r="U917" s="5">
        <v>22</v>
      </c>
      <c r="V917" s="5">
        <v>4</v>
      </c>
      <c r="W917" s="5">
        <v>2</v>
      </c>
      <c r="X917" s="5" t="s">
        <v>6966</v>
      </c>
      <c r="Y917" s="5" t="s">
        <v>6967</v>
      </c>
      <c r="Z917" s="5" t="s">
        <v>6968</v>
      </c>
    </row>
    <row r="918" spans="1:26" x14ac:dyDescent="0.35">
      <c r="A918" s="8">
        <v>54</v>
      </c>
      <c r="B918" s="12" t="s">
        <v>6969</v>
      </c>
      <c r="C918" s="5" t="s">
        <v>6970</v>
      </c>
      <c r="D918" s="8">
        <v>2021</v>
      </c>
      <c r="E918" s="5" t="s">
        <v>6971</v>
      </c>
      <c r="F918" s="5" t="s">
        <v>6857</v>
      </c>
      <c r="G918" s="5" t="s">
        <v>6972</v>
      </c>
      <c r="H918" s="5" t="s">
        <v>6973</v>
      </c>
      <c r="I918" s="5">
        <v>163</v>
      </c>
      <c r="J918" s="6">
        <v>45469.38380787037</v>
      </c>
      <c r="K918" s="5"/>
      <c r="L918" s="5" t="s">
        <v>6974</v>
      </c>
      <c r="M918" s="5"/>
      <c r="N918" s="5"/>
      <c r="O918" s="5"/>
      <c r="P918" s="5"/>
      <c r="Q918" s="5"/>
      <c r="R918" s="5"/>
      <c r="S918" s="5">
        <v>54</v>
      </c>
      <c r="T918" s="5">
        <v>18</v>
      </c>
      <c r="U918" s="5">
        <v>11</v>
      </c>
      <c r="V918" s="5">
        <v>5</v>
      </c>
      <c r="W918" s="5">
        <v>3</v>
      </c>
      <c r="X918" s="5" t="s">
        <v>6975</v>
      </c>
      <c r="Y918" s="5" t="s">
        <v>6976</v>
      </c>
      <c r="Z918" s="5" t="s">
        <v>6977</v>
      </c>
    </row>
    <row r="919" spans="1:26" x14ac:dyDescent="0.35">
      <c r="A919" s="8">
        <v>31</v>
      </c>
      <c r="B919" s="12" t="s">
        <v>6978</v>
      </c>
      <c r="C919" s="5" t="s">
        <v>6979</v>
      </c>
      <c r="D919" s="8">
        <v>2022</v>
      </c>
      <c r="E919" s="5" t="s">
        <v>6980</v>
      </c>
      <c r="F919" s="5" t="s">
        <v>6857</v>
      </c>
      <c r="G919" s="5" t="s">
        <v>6981</v>
      </c>
      <c r="H919" s="5" t="s">
        <v>6982</v>
      </c>
      <c r="I919" s="5">
        <v>178</v>
      </c>
      <c r="J919" s="6">
        <v>45469.38380787037</v>
      </c>
      <c r="K919" s="5"/>
      <c r="L919" s="5" t="s">
        <v>6983</v>
      </c>
      <c r="M919" s="5"/>
      <c r="N919" s="5"/>
      <c r="O919" s="5"/>
      <c r="P919" s="5"/>
      <c r="Q919" s="5"/>
      <c r="R919" s="5"/>
      <c r="S919" s="5">
        <v>31</v>
      </c>
      <c r="T919" s="5">
        <v>15.5</v>
      </c>
      <c r="U919" s="5">
        <v>31</v>
      </c>
      <c r="V919" s="5">
        <v>1</v>
      </c>
      <c r="W919" s="5">
        <v>2</v>
      </c>
      <c r="X919" s="5" t="s">
        <v>6984</v>
      </c>
      <c r="Y919" s="5" t="s">
        <v>6985</v>
      </c>
      <c r="Z919" s="5" t="s">
        <v>6986</v>
      </c>
    </row>
    <row r="920" spans="1:26" x14ac:dyDescent="0.35">
      <c r="A920" s="8">
        <v>9</v>
      </c>
      <c r="B920" s="12" t="s">
        <v>6987</v>
      </c>
      <c r="C920" s="5" t="s">
        <v>6988</v>
      </c>
      <c r="D920" s="8">
        <v>2021</v>
      </c>
      <c r="E920" s="5" t="s">
        <v>6989</v>
      </c>
      <c r="F920" s="5" t="s">
        <v>6857</v>
      </c>
      <c r="G920" s="5" t="s">
        <v>6990</v>
      </c>
      <c r="H920" s="5" t="s">
        <v>6991</v>
      </c>
      <c r="I920" s="5">
        <v>221</v>
      </c>
      <c r="J920" s="6">
        <v>45469.38380787037</v>
      </c>
      <c r="K920" s="5" t="s">
        <v>6886</v>
      </c>
      <c r="L920" s="5" t="s">
        <v>6992</v>
      </c>
      <c r="M920" s="5"/>
      <c r="N920" s="5"/>
      <c r="O920" s="5"/>
      <c r="P920" s="5"/>
      <c r="Q920" s="5"/>
      <c r="R920" s="5"/>
      <c r="S920" s="5">
        <v>9</v>
      </c>
      <c r="T920" s="5">
        <v>3</v>
      </c>
      <c r="U920" s="5">
        <v>5</v>
      </c>
      <c r="V920" s="5">
        <v>2</v>
      </c>
      <c r="W920" s="5">
        <v>3</v>
      </c>
      <c r="X920" s="5" t="s">
        <v>6993</v>
      </c>
      <c r="Y920" s="5" t="s">
        <v>6994</v>
      </c>
      <c r="Z920" s="5" t="s">
        <v>6995</v>
      </c>
    </row>
    <row r="921" spans="1:26" x14ac:dyDescent="0.35">
      <c r="A921" s="8">
        <v>119</v>
      </c>
      <c r="B921" s="12" t="s">
        <v>6996</v>
      </c>
      <c r="C921" s="5" t="s">
        <v>6997</v>
      </c>
      <c r="D921" s="8">
        <v>2022</v>
      </c>
      <c r="E921" s="5" t="s">
        <v>6998</v>
      </c>
      <c r="F921" s="5" t="s">
        <v>6857</v>
      </c>
      <c r="G921" s="5" t="s">
        <v>6999</v>
      </c>
      <c r="H921" s="5" t="s">
        <v>7000</v>
      </c>
      <c r="I921" s="5">
        <v>223</v>
      </c>
      <c r="J921" s="6">
        <v>45469.38380787037</v>
      </c>
      <c r="K921" s="5"/>
      <c r="L921" s="5" t="s">
        <v>7001</v>
      </c>
      <c r="M921" s="5"/>
      <c r="N921" s="5"/>
      <c r="O921" s="5"/>
      <c r="P921" s="5"/>
      <c r="Q921" s="5"/>
      <c r="R921" s="5"/>
      <c r="S921" s="5">
        <v>119</v>
      </c>
      <c r="T921" s="5">
        <v>59.5</v>
      </c>
      <c r="U921" s="5">
        <v>30</v>
      </c>
      <c r="V921" s="5">
        <v>4</v>
      </c>
      <c r="W921" s="5">
        <v>2</v>
      </c>
      <c r="X921" s="5" t="s">
        <v>7002</v>
      </c>
      <c r="Y921" s="5" t="s">
        <v>7003</v>
      </c>
      <c r="Z921" s="5" t="s">
        <v>7004</v>
      </c>
    </row>
    <row r="922" spans="1:26" x14ac:dyDescent="0.35">
      <c r="A922" s="8">
        <v>194</v>
      </c>
      <c r="B922" s="12" t="s">
        <v>7005</v>
      </c>
      <c r="C922" s="5" t="s">
        <v>7006</v>
      </c>
      <c r="D922" s="8">
        <v>2021</v>
      </c>
      <c r="E922" s="5" t="s">
        <v>6937</v>
      </c>
      <c r="F922" s="5" t="s">
        <v>6857</v>
      </c>
      <c r="G922" s="5" t="s">
        <v>7007</v>
      </c>
      <c r="H922" s="5" t="s">
        <v>7008</v>
      </c>
      <c r="I922" s="5">
        <v>242</v>
      </c>
      <c r="J922" s="6">
        <v>45469.38380787037</v>
      </c>
      <c r="K922" s="5"/>
      <c r="L922" s="5" t="s">
        <v>7009</v>
      </c>
      <c r="M922" s="5"/>
      <c r="N922" s="5"/>
      <c r="O922" s="5"/>
      <c r="P922" s="5"/>
      <c r="Q922" s="5"/>
      <c r="R922" s="5"/>
      <c r="S922" s="5">
        <v>194</v>
      </c>
      <c r="T922" s="5">
        <v>64.67</v>
      </c>
      <c r="U922" s="5">
        <v>49</v>
      </c>
      <c r="V922" s="5">
        <v>4</v>
      </c>
      <c r="W922" s="5">
        <v>3</v>
      </c>
      <c r="X922" s="5" t="s">
        <v>7010</v>
      </c>
      <c r="Y922" s="5" t="s">
        <v>7011</v>
      </c>
      <c r="Z922" s="5" t="s">
        <v>7012</v>
      </c>
    </row>
    <row r="923" spans="1:26" x14ac:dyDescent="0.35">
      <c r="A923" s="8">
        <v>60</v>
      </c>
      <c r="B923" s="12" t="s">
        <v>7013</v>
      </c>
      <c r="C923" s="5" t="s">
        <v>7014</v>
      </c>
      <c r="D923" s="8">
        <v>2024</v>
      </c>
      <c r="E923" s="5" t="s">
        <v>1204</v>
      </c>
      <c r="F923" s="5" t="s">
        <v>6857</v>
      </c>
      <c r="G923" s="5" t="s">
        <v>7015</v>
      </c>
      <c r="H923" s="5" t="s">
        <v>7016</v>
      </c>
      <c r="I923" s="5">
        <v>304</v>
      </c>
      <c r="J923" s="6">
        <v>45469.38380787037</v>
      </c>
      <c r="K923" s="5"/>
      <c r="L923" s="5" t="s">
        <v>7017</v>
      </c>
      <c r="M923" s="5"/>
      <c r="N923" s="5"/>
      <c r="O923" s="5"/>
      <c r="P923" s="5"/>
      <c r="Q923" s="5"/>
      <c r="R923" s="5"/>
      <c r="S923" s="5">
        <v>60</v>
      </c>
      <c r="T923" s="5">
        <v>60</v>
      </c>
      <c r="U923" s="5">
        <v>15</v>
      </c>
      <c r="V923" s="5">
        <v>4</v>
      </c>
      <c r="W923" s="5">
        <v>1</v>
      </c>
      <c r="X923" s="5" t="s">
        <v>7018</v>
      </c>
      <c r="Y923" s="5" t="s">
        <v>7019</v>
      </c>
      <c r="Z923" s="5" t="s">
        <v>7020</v>
      </c>
    </row>
    <row r="924" spans="1:26" x14ac:dyDescent="0.35">
      <c r="A924" s="8">
        <v>176</v>
      </c>
      <c r="B924" s="12" t="s">
        <v>7021</v>
      </c>
      <c r="C924" s="5" t="s">
        <v>7022</v>
      </c>
      <c r="D924" s="8">
        <v>2021</v>
      </c>
      <c r="E924" s="5" t="s">
        <v>7023</v>
      </c>
      <c r="F924" s="5" t="s">
        <v>6857</v>
      </c>
      <c r="G924" s="5" t="s">
        <v>7024</v>
      </c>
      <c r="H924" s="5" t="s">
        <v>7025</v>
      </c>
      <c r="I924" s="5">
        <v>349</v>
      </c>
      <c r="J924" s="6">
        <v>45469.38380787037</v>
      </c>
      <c r="K924" s="5"/>
      <c r="L924" s="5" t="s">
        <v>7026</v>
      </c>
      <c r="M924" s="5"/>
      <c r="N924" s="5"/>
      <c r="O924" s="5"/>
      <c r="P924" s="5"/>
      <c r="Q924" s="5"/>
      <c r="R924" s="5"/>
      <c r="S924" s="5">
        <v>176</v>
      </c>
      <c r="T924" s="5">
        <v>58.67</v>
      </c>
      <c r="U924" s="5">
        <v>44</v>
      </c>
      <c r="V924" s="5">
        <v>4</v>
      </c>
      <c r="W924" s="5">
        <v>3</v>
      </c>
      <c r="X924" s="5" t="s">
        <v>7027</v>
      </c>
      <c r="Y924" s="5" t="s">
        <v>7028</v>
      </c>
      <c r="Z924" s="5" t="s">
        <v>7029</v>
      </c>
    </row>
    <row r="925" spans="1:26" x14ac:dyDescent="0.35">
      <c r="A925" s="8">
        <v>142</v>
      </c>
      <c r="B925" s="12" t="s">
        <v>7030</v>
      </c>
      <c r="C925" s="5" t="s">
        <v>7031</v>
      </c>
      <c r="D925" s="8">
        <v>2023</v>
      </c>
      <c r="E925" s="5" t="s">
        <v>7032</v>
      </c>
      <c r="F925" s="5" t="s">
        <v>6857</v>
      </c>
      <c r="G925" s="5" t="s">
        <v>7033</v>
      </c>
      <c r="H925" s="5" t="s">
        <v>7034</v>
      </c>
      <c r="I925" s="5">
        <v>351</v>
      </c>
      <c r="J925" s="6">
        <v>45469.38380787037</v>
      </c>
      <c r="K925" s="5"/>
      <c r="L925" s="5" t="s">
        <v>7035</v>
      </c>
      <c r="M925" s="5"/>
      <c r="N925" s="5"/>
      <c r="O925" s="5"/>
      <c r="P925" s="5"/>
      <c r="Q925" s="5"/>
      <c r="R925" s="5"/>
      <c r="S925" s="5">
        <v>142</v>
      </c>
      <c r="T925" s="5">
        <v>142</v>
      </c>
      <c r="U925" s="5">
        <v>47</v>
      </c>
      <c r="V925" s="5">
        <v>3</v>
      </c>
      <c r="W925" s="5">
        <v>1</v>
      </c>
      <c r="X925" s="5" t="s">
        <v>7036</v>
      </c>
      <c r="Y925" s="5" t="s">
        <v>7037</v>
      </c>
      <c r="Z925" s="5" t="s">
        <v>7038</v>
      </c>
    </row>
    <row r="926" spans="1:26" x14ac:dyDescent="0.35">
      <c r="A926" s="8">
        <v>37</v>
      </c>
      <c r="B926" s="12" t="s">
        <v>7039</v>
      </c>
      <c r="C926" s="5" t="s">
        <v>7040</v>
      </c>
      <c r="D926" s="8">
        <v>2022</v>
      </c>
      <c r="E926" s="5" t="s">
        <v>7041</v>
      </c>
      <c r="F926" s="5" t="s">
        <v>6857</v>
      </c>
      <c r="G926" s="5" t="s">
        <v>7042</v>
      </c>
      <c r="H926" s="5" t="s">
        <v>7043</v>
      </c>
      <c r="I926" s="5">
        <v>355</v>
      </c>
      <c r="J926" s="6">
        <v>45469.38380787037</v>
      </c>
      <c r="K926" s="5"/>
      <c r="L926" s="5" t="s">
        <v>7044</v>
      </c>
      <c r="M926" s="5"/>
      <c r="N926" s="5"/>
      <c r="O926" s="5"/>
      <c r="P926" s="5"/>
      <c r="Q926" s="5"/>
      <c r="R926" s="5"/>
      <c r="S926" s="5">
        <v>37</v>
      </c>
      <c r="T926" s="5">
        <v>18.5</v>
      </c>
      <c r="U926" s="5">
        <v>12</v>
      </c>
      <c r="V926" s="5">
        <v>3</v>
      </c>
      <c r="W926" s="5">
        <v>2</v>
      </c>
      <c r="X926" s="5" t="s">
        <v>7045</v>
      </c>
      <c r="Y926" s="5" t="s">
        <v>7046</v>
      </c>
      <c r="Z926" s="5" t="s">
        <v>7047</v>
      </c>
    </row>
    <row r="927" spans="1:26" x14ac:dyDescent="0.35">
      <c r="A927" s="8">
        <v>296</v>
      </c>
      <c r="B927" s="12" t="s">
        <v>7048</v>
      </c>
      <c r="C927" s="5" t="s">
        <v>7049</v>
      </c>
      <c r="D927" s="8">
        <v>2021</v>
      </c>
      <c r="E927" s="5" t="s">
        <v>7050</v>
      </c>
      <c r="F927" s="5" t="s">
        <v>6857</v>
      </c>
      <c r="G927" s="5" t="s">
        <v>7051</v>
      </c>
      <c r="H927" s="5" t="s">
        <v>7052</v>
      </c>
      <c r="I927" s="5">
        <v>371</v>
      </c>
      <c r="J927" s="6">
        <v>45469.38380787037</v>
      </c>
      <c r="K927" s="5"/>
      <c r="L927" s="5" t="s">
        <v>7053</v>
      </c>
      <c r="M927" s="5"/>
      <c r="N927" s="5"/>
      <c r="O927" s="5"/>
      <c r="P927" s="5"/>
      <c r="Q927" s="5"/>
      <c r="R927" s="5"/>
      <c r="S927" s="5">
        <v>296</v>
      </c>
      <c r="T927" s="5">
        <v>98.67</v>
      </c>
      <c r="U927" s="5">
        <v>148</v>
      </c>
      <c r="V927" s="5">
        <v>2</v>
      </c>
      <c r="W927" s="5">
        <v>3</v>
      </c>
      <c r="X927" s="5" t="s">
        <v>7054</v>
      </c>
      <c r="Y927" s="5" t="s">
        <v>7055</v>
      </c>
      <c r="Z927" s="5" t="s">
        <v>7056</v>
      </c>
    </row>
    <row r="928" spans="1:26" x14ac:dyDescent="0.35">
      <c r="A928" s="8">
        <v>62</v>
      </c>
      <c r="B928" s="12" t="s">
        <v>7057</v>
      </c>
      <c r="C928" s="5" t="s">
        <v>7058</v>
      </c>
      <c r="D928" s="8">
        <v>2023</v>
      </c>
      <c r="E928" s="5" t="s">
        <v>7059</v>
      </c>
      <c r="F928" s="5" t="s">
        <v>6857</v>
      </c>
      <c r="G928" s="5" t="s">
        <v>7060</v>
      </c>
      <c r="H928" s="5" t="s">
        <v>7061</v>
      </c>
      <c r="I928" s="5">
        <v>378</v>
      </c>
      <c r="J928" s="6">
        <v>45469.38380787037</v>
      </c>
      <c r="K928" s="5"/>
      <c r="L928" s="5" t="s">
        <v>7062</v>
      </c>
      <c r="M928" s="5"/>
      <c r="N928" s="5"/>
      <c r="O928" s="5"/>
      <c r="P928" s="5"/>
      <c r="Q928" s="5"/>
      <c r="R928" s="5"/>
      <c r="S928" s="5">
        <v>62</v>
      </c>
      <c r="T928" s="5">
        <v>62</v>
      </c>
      <c r="U928" s="5">
        <v>21</v>
      </c>
      <c r="V928" s="5">
        <v>3</v>
      </c>
      <c r="W928" s="5">
        <v>1</v>
      </c>
      <c r="X928" s="5" t="s">
        <v>7063</v>
      </c>
      <c r="Y928" s="5" t="s">
        <v>7064</v>
      </c>
      <c r="Z928" s="5" t="s">
        <v>7065</v>
      </c>
    </row>
    <row r="929" spans="1:26" x14ac:dyDescent="0.35">
      <c r="A929" s="8">
        <v>46</v>
      </c>
      <c r="B929" s="12" t="s">
        <v>7066</v>
      </c>
      <c r="C929" s="5" t="s">
        <v>7067</v>
      </c>
      <c r="D929" s="8">
        <v>2021</v>
      </c>
      <c r="E929" s="5" t="s">
        <v>6883</v>
      </c>
      <c r="F929" s="5" t="s">
        <v>6857</v>
      </c>
      <c r="G929" s="5" t="s">
        <v>7068</v>
      </c>
      <c r="H929" s="5" t="s">
        <v>7069</v>
      </c>
      <c r="I929" s="5">
        <v>399</v>
      </c>
      <c r="J929" s="6">
        <v>45469.38380787037</v>
      </c>
      <c r="K929" s="5" t="s">
        <v>6886</v>
      </c>
      <c r="L929" s="5" t="s">
        <v>7070</v>
      </c>
      <c r="M929" s="5"/>
      <c r="N929" s="5"/>
      <c r="O929" s="5"/>
      <c r="P929" s="5"/>
      <c r="Q929" s="5"/>
      <c r="R929" s="5"/>
      <c r="S929" s="5">
        <v>46</v>
      </c>
      <c r="T929" s="5">
        <v>15.33</v>
      </c>
      <c r="U929" s="5">
        <v>46</v>
      </c>
      <c r="V929" s="5">
        <v>1</v>
      </c>
      <c r="W929" s="5">
        <v>3</v>
      </c>
      <c r="X929" s="5" t="s">
        <v>7071</v>
      </c>
      <c r="Y929" s="5" t="s">
        <v>7072</v>
      </c>
      <c r="Z929" s="5" t="s">
        <v>7073</v>
      </c>
    </row>
    <row r="930" spans="1:26" x14ac:dyDescent="0.35">
      <c r="A930" s="8">
        <v>9</v>
      </c>
      <c r="B930" s="12" t="s">
        <v>7074</v>
      </c>
      <c r="C930" s="5" t="s">
        <v>7075</v>
      </c>
      <c r="D930" s="8">
        <v>2022</v>
      </c>
      <c r="E930" s="5" t="s">
        <v>6893</v>
      </c>
      <c r="F930" s="5" t="s">
        <v>6857</v>
      </c>
      <c r="G930" s="5" t="s">
        <v>7076</v>
      </c>
      <c r="H930" s="5" t="s">
        <v>7077</v>
      </c>
      <c r="I930" s="5">
        <v>400</v>
      </c>
      <c r="J930" s="6">
        <v>45469.38380787037</v>
      </c>
      <c r="K930" s="5"/>
      <c r="L930" s="5" t="s">
        <v>7078</v>
      </c>
      <c r="M930" s="5"/>
      <c r="N930" s="5"/>
      <c r="O930" s="5"/>
      <c r="P930" s="5"/>
      <c r="Q930" s="5"/>
      <c r="R930" s="5"/>
      <c r="S930" s="5">
        <v>9</v>
      </c>
      <c r="T930" s="5">
        <v>4.5</v>
      </c>
      <c r="U930" s="5">
        <v>2</v>
      </c>
      <c r="V930" s="5">
        <v>4</v>
      </c>
      <c r="W930" s="5">
        <v>2</v>
      </c>
      <c r="X930" s="5" t="s">
        <v>7079</v>
      </c>
      <c r="Y930" s="5" t="s">
        <v>7080</v>
      </c>
      <c r="Z930" s="5" t="s">
        <v>7081</v>
      </c>
    </row>
    <row r="931" spans="1:26" x14ac:dyDescent="0.35">
      <c r="A931" s="8">
        <v>134</v>
      </c>
      <c r="B931" s="12" t="s">
        <v>7082</v>
      </c>
      <c r="C931" s="5" t="s">
        <v>7083</v>
      </c>
      <c r="D931" s="8">
        <v>2021</v>
      </c>
      <c r="E931" s="5" t="s">
        <v>7084</v>
      </c>
      <c r="F931" s="5" t="s">
        <v>6857</v>
      </c>
      <c r="G931" s="5" t="s">
        <v>7085</v>
      </c>
      <c r="H931" s="5" t="s">
        <v>7086</v>
      </c>
      <c r="I931" s="5">
        <v>403</v>
      </c>
      <c r="J931" s="6">
        <v>45469.38380787037</v>
      </c>
      <c r="K931" s="5"/>
      <c r="L931" s="5" t="s">
        <v>7087</v>
      </c>
      <c r="M931" s="5"/>
      <c r="N931" s="5"/>
      <c r="O931" s="5"/>
      <c r="P931" s="5"/>
      <c r="Q931" s="5"/>
      <c r="R931" s="5"/>
      <c r="S931" s="5">
        <v>134</v>
      </c>
      <c r="T931" s="5">
        <v>44.67</v>
      </c>
      <c r="U931" s="5">
        <v>34</v>
      </c>
      <c r="V931" s="5">
        <v>4</v>
      </c>
      <c r="W931" s="5">
        <v>3</v>
      </c>
      <c r="X931" s="5" t="s">
        <v>7088</v>
      </c>
      <c r="Y931" s="5"/>
      <c r="Z931" s="5" t="s">
        <v>7089</v>
      </c>
    </row>
    <row r="932" spans="1:26" x14ac:dyDescent="0.35">
      <c r="A932" s="8">
        <v>95</v>
      </c>
      <c r="B932" s="12" t="s">
        <v>7090</v>
      </c>
      <c r="C932" s="5" t="s">
        <v>7091</v>
      </c>
      <c r="D932" s="8">
        <v>2021</v>
      </c>
      <c r="E932" s="5" t="s">
        <v>4106</v>
      </c>
      <c r="F932" s="5" t="s">
        <v>6857</v>
      </c>
      <c r="G932" s="5" t="s">
        <v>7092</v>
      </c>
      <c r="H932" s="5" t="s">
        <v>7093</v>
      </c>
      <c r="I932" s="5">
        <v>410</v>
      </c>
      <c r="J932" s="6">
        <v>45469.38380787037</v>
      </c>
      <c r="K932" s="5"/>
      <c r="L932" s="5" t="s">
        <v>7094</v>
      </c>
      <c r="M932" s="5"/>
      <c r="N932" s="5"/>
      <c r="O932" s="5"/>
      <c r="P932" s="5"/>
      <c r="Q932" s="5"/>
      <c r="R932" s="5"/>
      <c r="S932" s="5">
        <v>95</v>
      </c>
      <c r="T932" s="5">
        <v>31.67</v>
      </c>
      <c r="U932" s="5">
        <v>19</v>
      </c>
      <c r="V932" s="5">
        <v>5</v>
      </c>
      <c r="W932" s="5">
        <v>3</v>
      </c>
      <c r="X932" s="5" t="s">
        <v>7095</v>
      </c>
      <c r="Y932" s="5" t="s">
        <v>7096</v>
      </c>
      <c r="Z932" s="5" t="s">
        <v>7097</v>
      </c>
    </row>
    <row r="933" spans="1:26" x14ac:dyDescent="0.35">
      <c r="A933" s="8">
        <v>52</v>
      </c>
      <c r="B933" s="12" t="s">
        <v>7098</v>
      </c>
      <c r="C933" s="5" t="s">
        <v>7099</v>
      </c>
      <c r="D933" s="8">
        <v>2021</v>
      </c>
      <c r="E933" s="5" t="s">
        <v>7100</v>
      </c>
      <c r="F933" s="5" t="s">
        <v>6857</v>
      </c>
      <c r="G933" s="5" t="s">
        <v>7101</v>
      </c>
      <c r="H933" s="5" t="s">
        <v>7102</v>
      </c>
      <c r="I933" s="5">
        <v>416</v>
      </c>
      <c r="J933" s="6">
        <v>45469.38380787037</v>
      </c>
      <c r="K933" s="5"/>
      <c r="L933" s="5" t="s">
        <v>7103</v>
      </c>
      <c r="M933" s="5"/>
      <c r="N933" s="5"/>
      <c r="O933" s="5"/>
      <c r="P933" s="5"/>
      <c r="Q933" s="5"/>
      <c r="R933" s="5"/>
      <c r="S933" s="5">
        <v>52</v>
      </c>
      <c r="T933" s="5">
        <v>17.329999999999998</v>
      </c>
      <c r="U933" s="5">
        <v>52</v>
      </c>
      <c r="V933" s="5">
        <v>1</v>
      </c>
      <c r="W933" s="5">
        <v>3</v>
      </c>
      <c r="X933" s="5" t="s">
        <v>7104</v>
      </c>
      <c r="Y933" s="5" t="s">
        <v>7105</v>
      </c>
      <c r="Z933" s="5" t="s">
        <v>7106</v>
      </c>
    </row>
    <row r="934" spans="1:26" x14ac:dyDescent="0.35">
      <c r="A934" s="8">
        <v>50</v>
      </c>
      <c r="B934" s="12" t="s">
        <v>7107</v>
      </c>
      <c r="C934" s="5" t="s">
        <v>7108</v>
      </c>
      <c r="D934" s="8">
        <v>2022</v>
      </c>
      <c r="E934" s="5" t="s">
        <v>7109</v>
      </c>
      <c r="F934" s="5" t="s">
        <v>6857</v>
      </c>
      <c r="G934" s="5" t="s">
        <v>7110</v>
      </c>
      <c r="H934" s="5" t="s">
        <v>7111</v>
      </c>
      <c r="I934" s="5">
        <v>431</v>
      </c>
      <c r="J934" s="6">
        <v>45469.38380787037</v>
      </c>
      <c r="K934" s="5" t="s">
        <v>6886</v>
      </c>
      <c r="L934" s="5" t="s">
        <v>7112</v>
      </c>
      <c r="M934" s="5"/>
      <c r="N934" s="5"/>
      <c r="O934" s="5"/>
      <c r="P934" s="5"/>
      <c r="Q934" s="5"/>
      <c r="R934" s="5"/>
      <c r="S934" s="5">
        <v>50</v>
      </c>
      <c r="T934" s="5">
        <v>25</v>
      </c>
      <c r="U934" s="5">
        <v>10</v>
      </c>
      <c r="V934" s="5">
        <v>5</v>
      </c>
      <c r="W934" s="5">
        <v>2</v>
      </c>
      <c r="X934" s="5" t="s">
        <v>7113</v>
      </c>
      <c r="Y934" s="5" t="s">
        <v>7114</v>
      </c>
      <c r="Z934" s="5" t="s">
        <v>7115</v>
      </c>
    </row>
    <row r="935" spans="1:26" x14ac:dyDescent="0.35">
      <c r="A935" s="8">
        <v>91</v>
      </c>
      <c r="B935" s="12" t="s">
        <v>7116</v>
      </c>
      <c r="C935" s="5" t="s">
        <v>7117</v>
      </c>
      <c r="D935" s="8">
        <v>2021</v>
      </c>
      <c r="E935" s="5" t="s">
        <v>409</v>
      </c>
      <c r="F935" s="5" t="s">
        <v>6857</v>
      </c>
      <c r="G935" s="5" t="s">
        <v>7118</v>
      </c>
      <c r="H935" s="5" t="s">
        <v>7119</v>
      </c>
      <c r="I935" s="5">
        <v>448</v>
      </c>
      <c r="J935" s="6">
        <v>45469.38380787037</v>
      </c>
      <c r="K935" s="5"/>
      <c r="L935" s="5" t="s">
        <v>7120</v>
      </c>
      <c r="M935" s="5"/>
      <c r="N935" s="5"/>
      <c r="O935" s="5"/>
      <c r="P935" s="5"/>
      <c r="Q935" s="5"/>
      <c r="R935" s="5"/>
      <c r="S935" s="5">
        <v>91</v>
      </c>
      <c r="T935" s="5">
        <v>30.33</v>
      </c>
      <c r="U935" s="5">
        <v>18</v>
      </c>
      <c r="V935" s="5">
        <v>5</v>
      </c>
      <c r="W935" s="5">
        <v>3</v>
      </c>
      <c r="X935" s="5" t="s">
        <v>7121</v>
      </c>
      <c r="Y935" s="5"/>
      <c r="Z935" s="5" t="s">
        <v>7122</v>
      </c>
    </row>
    <row r="936" spans="1:26" x14ac:dyDescent="0.35">
      <c r="A936" s="8">
        <v>47</v>
      </c>
      <c r="B936" s="12" t="s">
        <v>7123</v>
      </c>
      <c r="C936" s="5" t="s">
        <v>7124</v>
      </c>
      <c r="D936" s="8">
        <v>2021</v>
      </c>
      <c r="E936" s="5" t="s">
        <v>7050</v>
      </c>
      <c r="F936" s="5" t="s">
        <v>6857</v>
      </c>
      <c r="G936" s="5" t="s">
        <v>7125</v>
      </c>
      <c r="H936" s="5" t="s">
        <v>7126</v>
      </c>
      <c r="I936" s="5">
        <v>549</v>
      </c>
      <c r="J936" s="6">
        <v>45469.38380787037</v>
      </c>
      <c r="K936" s="5"/>
      <c r="L936" s="5" t="s">
        <v>7127</v>
      </c>
      <c r="M936" s="5"/>
      <c r="N936" s="5"/>
      <c r="O936" s="5"/>
      <c r="P936" s="5"/>
      <c r="Q936" s="5"/>
      <c r="R936" s="5"/>
      <c r="S936" s="5">
        <v>47</v>
      </c>
      <c r="T936" s="5">
        <v>15.67</v>
      </c>
      <c r="U936" s="5">
        <v>16</v>
      </c>
      <c r="V936" s="5">
        <v>3</v>
      </c>
      <c r="W936" s="5">
        <v>3</v>
      </c>
      <c r="X936" s="5" t="s">
        <v>7128</v>
      </c>
      <c r="Y936" s="5" t="s">
        <v>7129</v>
      </c>
      <c r="Z936" s="5" t="s">
        <v>7130</v>
      </c>
    </row>
    <row r="937" spans="1:26" x14ac:dyDescent="0.35">
      <c r="A937" s="8">
        <v>26</v>
      </c>
      <c r="B937" s="12" t="s">
        <v>7131</v>
      </c>
      <c r="C937" s="5" t="s">
        <v>7132</v>
      </c>
      <c r="D937" s="8">
        <v>2024</v>
      </c>
      <c r="E937" s="5" t="s">
        <v>7133</v>
      </c>
      <c r="F937" s="5" t="s">
        <v>6857</v>
      </c>
      <c r="G937" s="5" t="s">
        <v>7134</v>
      </c>
      <c r="H937" s="5" t="s">
        <v>7135</v>
      </c>
      <c r="I937" s="5">
        <v>569</v>
      </c>
      <c r="J937" s="6">
        <v>45469.38380787037</v>
      </c>
      <c r="K937" s="5"/>
      <c r="L937" s="5" t="s">
        <v>7136</v>
      </c>
      <c r="M937" s="5"/>
      <c r="N937" s="5"/>
      <c r="O937" s="5"/>
      <c r="P937" s="5"/>
      <c r="Q937" s="5"/>
      <c r="R937" s="5"/>
      <c r="S937" s="5">
        <v>26</v>
      </c>
      <c r="T937" s="5">
        <v>26</v>
      </c>
      <c r="U937" s="5">
        <v>7</v>
      </c>
      <c r="V937" s="5">
        <v>4</v>
      </c>
      <c r="W937" s="5">
        <v>1</v>
      </c>
      <c r="X937" s="5" t="s">
        <v>7137</v>
      </c>
      <c r="Y937" s="5" t="s">
        <v>7138</v>
      </c>
      <c r="Z937" s="5" t="s">
        <v>7139</v>
      </c>
    </row>
    <row r="938" spans="1:26" x14ac:dyDescent="0.35">
      <c r="A938" s="8">
        <v>59</v>
      </c>
      <c r="B938" s="12" t="s">
        <v>7140</v>
      </c>
      <c r="C938" s="5" t="s">
        <v>7141</v>
      </c>
      <c r="D938" s="8">
        <v>2022</v>
      </c>
      <c r="E938" s="5" t="s">
        <v>7142</v>
      </c>
      <c r="F938" s="5" t="s">
        <v>6857</v>
      </c>
      <c r="G938" s="5" t="s">
        <v>7143</v>
      </c>
      <c r="H938" s="5" t="s">
        <v>7144</v>
      </c>
      <c r="I938" s="5">
        <v>572</v>
      </c>
      <c r="J938" s="6">
        <v>45469.38380787037</v>
      </c>
      <c r="K938" s="5"/>
      <c r="L938" s="5" t="s">
        <v>7145</v>
      </c>
      <c r="M938" s="5"/>
      <c r="N938" s="5"/>
      <c r="O938" s="5"/>
      <c r="P938" s="5"/>
      <c r="Q938" s="5"/>
      <c r="R938" s="5"/>
      <c r="S938" s="5">
        <v>59</v>
      </c>
      <c r="T938" s="5">
        <v>29.5</v>
      </c>
      <c r="U938" s="5">
        <v>59</v>
      </c>
      <c r="V938" s="5">
        <v>1</v>
      </c>
      <c r="W938" s="5">
        <v>2</v>
      </c>
      <c r="X938" s="5" t="s">
        <v>7146</v>
      </c>
      <c r="Y938" s="5" t="s">
        <v>7147</v>
      </c>
      <c r="Z938" s="5" t="s">
        <v>7148</v>
      </c>
    </row>
    <row r="939" spans="1:26" x14ac:dyDescent="0.35">
      <c r="A939" s="8">
        <v>55</v>
      </c>
      <c r="B939" s="12" t="s">
        <v>7149</v>
      </c>
      <c r="C939" s="5" t="s">
        <v>7150</v>
      </c>
      <c r="D939" s="8">
        <v>2021</v>
      </c>
      <c r="E939" s="5" t="s">
        <v>7151</v>
      </c>
      <c r="F939" s="5" t="s">
        <v>6857</v>
      </c>
      <c r="G939" s="5" t="s">
        <v>7152</v>
      </c>
      <c r="H939" s="5" t="s">
        <v>7153</v>
      </c>
      <c r="I939" s="5">
        <v>574</v>
      </c>
      <c r="J939" s="6">
        <v>45469.38380787037</v>
      </c>
      <c r="K939" s="5"/>
      <c r="L939" s="5" t="s">
        <v>7154</v>
      </c>
      <c r="M939" s="5"/>
      <c r="N939" s="5"/>
      <c r="O939" s="5"/>
      <c r="P939" s="5"/>
      <c r="Q939" s="5"/>
      <c r="R939" s="5"/>
      <c r="S939" s="5">
        <v>55</v>
      </c>
      <c r="T939" s="5">
        <v>18.329999999999998</v>
      </c>
      <c r="U939" s="5">
        <v>14</v>
      </c>
      <c r="V939" s="5">
        <v>4</v>
      </c>
      <c r="W939" s="5">
        <v>3</v>
      </c>
      <c r="X939" s="5" t="s">
        <v>7155</v>
      </c>
      <c r="Y939" s="5"/>
      <c r="Z939" s="5" t="s">
        <v>7156</v>
      </c>
    </row>
    <row r="940" spans="1:26" x14ac:dyDescent="0.35">
      <c r="A940" s="8">
        <v>49</v>
      </c>
      <c r="B940" s="12" t="s">
        <v>7157</v>
      </c>
      <c r="C940" s="5" t="s">
        <v>7158</v>
      </c>
      <c r="D940" s="8">
        <v>2021</v>
      </c>
      <c r="E940" s="5" t="s">
        <v>7159</v>
      </c>
      <c r="F940" s="5" t="s">
        <v>6857</v>
      </c>
      <c r="G940" s="5" t="s">
        <v>7160</v>
      </c>
      <c r="H940" s="5" t="s">
        <v>7161</v>
      </c>
      <c r="I940" s="5">
        <v>628</v>
      </c>
      <c r="J940" s="6">
        <v>45469.38380787037</v>
      </c>
      <c r="K940" s="5"/>
      <c r="L940" s="5" t="s">
        <v>7162</v>
      </c>
      <c r="M940" s="5"/>
      <c r="N940" s="5"/>
      <c r="O940" s="5"/>
      <c r="P940" s="5"/>
      <c r="Q940" s="5"/>
      <c r="R940" s="5"/>
      <c r="S940" s="5">
        <v>49</v>
      </c>
      <c r="T940" s="5">
        <v>16.329999999999998</v>
      </c>
      <c r="U940" s="5">
        <v>49</v>
      </c>
      <c r="V940" s="5">
        <v>1</v>
      </c>
      <c r="W940" s="5">
        <v>3</v>
      </c>
      <c r="X940" s="5" t="s">
        <v>7163</v>
      </c>
      <c r="Y940" s="5" t="s">
        <v>7164</v>
      </c>
      <c r="Z940" s="5" t="s">
        <v>7165</v>
      </c>
    </row>
    <row r="941" spans="1:26" x14ac:dyDescent="0.35">
      <c r="A941" s="8">
        <v>9</v>
      </c>
      <c r="B941" s="12" t="s">
        <v>7166</v>
      </c>
      <c r="C941" s="5" t="s">
        <v>7167</v>
      </c>
      <c r="D941" s="8">
        <v>2022</v>
      </c>
      <c r="E941" s="5" t="s">
        <v>7168</v>
      </c>
      <c r="F941" s="5" t="s">
        <v>6857</v>
      </c>
      <c r="G941" s="5" t="s">
        <v>7169</v>
      </c>
      <c r="H941" s="5" t="s">
        <v>7170</v>
      </c>
      <c r="I941" s="5">
        <v>670</v>
      </c>
      <c r="J941" s="6">
        <v>45469.38380787037</v>
      </c>
      <c r="K941" s="5"/>
      <c r="L941" s="5" t="s">
        <v>7171</v>
      </c>
      <c r="M941" s="5"/>
      <c r="N941" s="5"/>
      <c r="O941" s="5"/>
      <c r="P941" s="5"/>
      <c r="Q941" s="5"/>
      <c r="R941" s="5"/>
      <c r="S941" s="5">
        <v>9</v>
      </c>
      <c r="T941" s="5">
        <v>4.5</v>
      </c>
      <c r="U941" s="5">
        <v>5</v>
      </c>
      <c r="V941" s="5">
        <v>2</v>
      </c>
      <c r="W941" s="5">
        <v>2</v>
      </c>
      <c r="X941" s="5" t="s">
        <v>7172</v>
      </c>
      <c r="Y941" s="5" t="s">
        <v>7173</v>
      </c>
      <c r="Z941" s="5" t="s">
        <v>7174</v>
      </c>
    </row>
    <row r="942" spans="1:26" x14ac:dyDescent="0.35">
      <c r="A942" s="8">
        <v>21</v>
      </c>
      <c r="B942" s="12" t="s">
        <v>7175</v>
      </c>
      <c r="C942" s="5" t="s">
        <v>7176</v>
      </c>
      <c r="D942" s="8">
        <v>2022</v>
      </c>
      <c r="E942" s="5" t="s">
        <v>1204</v>
      </c>
      <c r="F942" s="5" t="s">
        <v>6857</v>
      </c>
      <c r="G942" s="5" t="s">
        <v>7177</v>
      </c>
      <c r="H942" s="5" t="s">
        <v>7178</v>
      </c>
      <c r="I942" s="5">
        <v>672</v>
      </c>
      <c r="J942" s="6">
        <v>45469.38380787037</v>
      </c>
      <c r="K942" s="5"/>
      <c r="L942" s="5" t="s">
        <v>7179</v>
      </c>
      <c r="M942" s="5"/>
      <c r="N942" s="5"/>
      <c r="O942" s="5"/>
      <c r="P942" s="5"/>
      <c r="Q942" s="5"/>
      <c r="R942" s="5"/>
      <c r="S942" s="5">
        <v>21</v>
      </c>
      <c r="T942" s="5">
        <v>10.5</v>
      </c>
      <c r="U942" s="5">
        <v>5</v>
      </c>
      <c r="V942" s="5">
        <v>4</v>
      </c>
      <c r="W942" s="5">
        <v>2</v>
      </c>
      <c r="X942" s="5" t="s">
        <v>7180</v>
      </c>
      <c r="Y942" s="5" t="s">
        <v>7181</v>
      </c>
      <c r="Z942" s="5" t="s">
        <v>7182</v>
      </c>
    </row>
    <row r="943" spans="1:26" x14ac:dyDescent="0.35">
      <c r="A943" s="8">
        <v>9</v>
      </c>
      <c r="B943" s="12" t="s">
        <v>7183</v>
      </c>
      <c r="C943" s="5" t="s">
        <v>7184</v>
      </c>
      <c r="D943" s="8">
        <v>2022</v>
      </c>
      <c r="E943" s="5" t="s">
        <v>7185</v>
      </c>
      <c r="F943" s="5" t="s">
        <v>6857</v>
      </c>
      <c r="G943" s="5" t="s">
        <v>7186</v>
      </c>
      <c r="H943" s="5" t="s">
        <v>7187</v>
      </c>
      <c r="I943" s="5">
        <v>688</v>
      </c>
      <c r="J943" s="6">
        <v>45469.38380787037</v>
      </c>
      <c r="K943" s="5" t="s">
        <v>6886</v>
      </c>
      <c r="L943" s="5" t="s">
        <v>7188</v>
      </c>
      <c r="M943" s="5"/>
      <c r="N943" s="5"/>
      <c r="O943" s="5"/>
      <c r="P943" s="5"/>
      <c r="Q943" s="5"/>
      <c r="R943" s="5"/>
      <c r="S943" s="5">
        <v>9</v>
      </c>
      <c r="T943" s="5">
        <v>4.5</v>
      </c>
      <c r="U943" s="5">
        <v>9</v>
      </c>
      <c r="V943" s="5">
        <v>1</v>
      </c>
      <c r="W943" s="5">
        <v>2</v>
      </c>
      <c r="X943" s="5" t="s">
        <v>7189</v>
      </c>
      <c r="Y943" s="5" t="s">
        <v>7190</v>
      </c>
      <c r="Z943" s="5" t="s">
        <v>7191</v>
      </c>
    </row>
    <row r="944" spans="1:26" x14ac:dyDescent="0.35">
      <c r="A944" s="8">
        <v>104</v>
      </c>
      <c r="B944" s="12" t="s">
        <v>7192</v>
      </c>
      <c r="C944" s="5" t="s">
        <v>7193</v>
      </c>
      <c r="D944" s="8">
        <v>2022</v>
      </c>
      <c r="E944" s="5" t="s">
        <v>7194</v>
      </c>
      <c r="F944" s="5" t="s">
        <v>6857</v>
      </c>
      <c r="G944" s="5" t="s">
        <v>7195</v>
      </c>
      <c r="H944" s="5" t="s">
        <v>7196</v>
      </c>
      <c r="I944" s="5">
        <v>722</v>
      </c>
      <c r="J944" s="6">
        <v>45469.38380787037</v>
      </c>
      <c r="K944" s="5"/>
      <c r="L944" s="5" t="s">
        <v>7197</v>
      </c>
      <c r="M944" s="5"/>
      <c r="N944" s="5"/>
      <c r="O944" s="5"/>
      <c r="P944" s="5"/>
      <c r="Q944" s="5"/>
      <c r="R944" s="5"/>
      <c r="S944" s="5">
        <v>104</v>
      </c>
      <c r="T944" s="5">
        <v>52</v>
      </c>
      <c r="U944" s="5">
        <v>21</v>
      </c>
      <c r="V944" s="5">
        <v>5</v>
      </c>
      <c r="W944" s="5">
        <v>2</v>
      </c>
      <c r="X944" s="5" t="s">
        <v>7198</v>
      </c>
      <c r="Y944" s="5"/>
      <c r="Z944" s="5" t="s">
        <v>7199</v>
      </c>
    </row>
    <row r="945" spans="1:26" x14ac:dyDescent="0.35">
      <c r="A945" s="8">
        <v>96</v>
      </c>
      <c r="B945" s="12" t="s">
        <v>7200</v>
      </c>
      <c r="C945" s="5" t="s">
        <v>7201</v>
      </c>
      <c r="D945" s="8">
        <v>2022</v>
      </c>
      <c r="E945" s="5" t="s">
        <v>7202</v>
      </c>
      <c r="F945" s="5" t="s">
        <v>6857</v>
      </c>
      <c r="G945" s="5" t="s">
        <v>7203</v>
      </c>
      <c r="H945" s="5" t="s">
        <v>7204</v>
      </c>
      <c r="I945" s="5">
        <v>759</v>
      </c>
      <c r="J945" s="6">
        <v>45469.38380787037</v>
      </c>
      <c r="K945" s="5"/>
      <c r="L945" s="5" t="s">
        <v>7205</v>
      </c>
      <c r="M945" s="5"/>
      <c r="N945" s="5"/>
      <c r="O945" s="5"/>
      <c r="P945" s="5"/>
      <c r="Q945" s="5"/>
      <c r="R945" s="5"/>
      <c r="S945" s="5">
        <v>96</v>
      </c>
      <c r="T945" s="5">
        <v>48</v>
      </c>
      <c r="U945" s="5">
        <v>32</v>
      </c>
      <c r="V945" s="5">
        <v>3</v>
      </c>
      <c r="W945" s="5">
        <v>2</v>
      </c>
      <c r="X945" s="5" t="s">
        <v>7206</v>
      </c>
      <c r="Y945" s="5" t="s">
        <v>7207</v>
      </c>
      <c r="Z945" s="5" t="s">
        <v>7208</v>
      </c>
    </row>
    <row r="946" spans="1:26" x14ac:dyDescent="0.35">
      <c r="A946" s="8">
        <v>214</v>
      </c>
      <c r="B946" s="12" t="s">
        <v>7209</v>
      </c>
      <c r="C946" s="5" t="s">
        <v>7210</v>
      </c>
      <c r="D946" s="8">
        <v>2023</v>
      </c>
      <c r="E946" s="5" t="s">
        <v>7202</v>
      </c>
      <c r="F946" s="5" t="s">
        <v>6857</v>
      </c>
      <c r="G946" s="5" t="s">
        <v>7211</v>
      </c>
      <c r="H946" s="5" t="s">
        <v>7212</v>
      </c>
      <c r="I946" s="5">
        <v>793</v>
      </c>
      <c r="J946" s="6">
        <v>45469.38380787037</v>
      </c>
      <c r="K946" s="5"/>
      <c r="L946" s="5" t="s">
        <v>7213</v>
      </c>
      <c r="M946" s="5"/>
      <c r="N946" s="5"/>
      <c r="O946" s="5"/>
      <c r="P946" s="5"/>
      <c r="Q946" s="5"/>
      <c r="R946" s="5"/>
      <c r="S946" s="5">
        <v>214</v>
      </c>
      <c r="T946" s="5">
        <v>214</v>
      </c>
      <c r="U946" s="5">
        <v>71</v>
      </c>
      <c r="V946" s="5">
        <v>3</v>
      </c>
      <c r="W946" s="5">
        <v>1</v>
      </c>
      <c r="X946" s="5" t="s">
        <v>7214</v>
      </c>
      <c r="Y946" s="5" t="s">
        <v>7215</v>
      </c>
      <c r="Z946" s="5" t="s">
        <v>7216</v>
      </c>
    </row>
    <row r="947" spans="1:26" x14ac:dyDescent="0.35">
      <c r="A947" s="8">
        <v>24</v>
      </c>
      <c r="B947" s="12" t="s">
        <v>7217</v>
      </c>
      <c r="C947" s="5" t="s">
        <v>7218</v>
      </c>
      <c r="D947" s="8">
        <v>2022</v>
      </c>
      <c r="E947" s="5" t="s">
        <v>7142</v>
      </c>
      <c r="F947" s="5" t="s">
        <v>6857</v>
      </c>
      <c r="G947" s="5" t="s">
        <v>7219</v>
      </c>
      <c r="H947" s="5" t="s">
        <v>7220</v>
      </c>
      <c r="I947" s="5">
        <v>795</v>
      </c>
      <c r="J947" s="6">
        <v>45469.38380787037</v>
      </c>
      <c r="K947" s="5"/>
      <c r="L947" s="5" t="s">
        <v>7221</v>
      </c>
      <c r="M947" s="5"/>
      <c r="N947" s="5"/>
      <c r="O947" s="5"/>
      <c r="P947" s="5"/>
      <c r="Q947" s="5"/>
      <c r="R947" s="5"/>
      <c r="S947" s="5">
        <v>24</v>
      </c>
      <c r="T947" s="5">
        <v>12</v>
      </c>
      <c r="U947" s="5">
        <v>24</v>
      </c>
      <c r="V947" s="5">
        <v>1</v>
      </c>
      <c r="W947" s="5">
        <v>2</v>
      </c>
      <c r="X947" s="5" t="s">
        <v>7222</v>
      </c>
      <c r="Y947" s="5" t="s">
        <v>7223</v>
      </c>
      <c r="Z947" s="5" t="s">
        <v>7224</v>
      </c>
    </row>
    <row r="948" spans="1:26" x14ac:dyDescent="0.35">
      <c r="A948" s="8">
        <v>22</v>
      </c>
      <c r="B948" s="12" t="s">
        <v>7225</v>
      </c>
      <c r="C948" s="5" t="s">
        <v>7226</v>
      </c>
      <c r="D948" s="8">
        <v>2022</v>
      </c>
      <c r="E948" s="5" t="s">
        <v>1204</v>
      </c>
      <c r="F948" s="5" t="s">
        <v>6857</v>
      </c>
      <c r="G948" s="5" t="s">
        <v>7227</v>
      </c>
      <c r="H948" s="5" t="s">
        <v>7228</v>
      </c>
      <c r="I948" s="5">
        <v>800</v>
      </c>
      <c r="J948" s="6">
        <v>45469.38380787037</v>
      </c>
      <c r="K948" s="5"/>
      <c r="L948" s="5" t="s">
        <v>7229</v>
      </c>
      <c r="M948" s="5"/>
      <c r="N948" s="5"/>
      <c r="O948" s="5"/>
      <c r="P948" s="5"/>
      <c r="Q948" s="5"/>
      <c r="R948" s="5"/>
      <c r="S948" s="5">
        <v>22</v>
      </c>
      <c r="T948" s="5">
        <v>11</v>
      </c>
      <c r="U948" s="5">
        <v>6</v>
      </c>
      <c r="V948" s="5">
        <v>4</v>
      </c>
      <c r="W948" s="5">
        <v>2</v>
      </c>
      <c r="X948" s="5" t="s">
        <v>7230</v>
      </c>
      <c r="Y948" s="5" t="s">
        <v>7231</v>
      </c>
      <c r="Z948" s="5" t="s">
        <v>7232</v>
      </c>
    </row>
    <row r="949" spans="1:26" x14ac:dyDescent="0.35">
      <c r="A949" s="8">
        <v>59</v>
      </c>
      <c r="B949" s="12" t="s">
        <v>7233</v>
      </c>
      <c r="C949" s="5" t="s">
        <v>7234</v>
      </c>
      <c r="D949" s="8">
        <v>2022</v>
      </c>
      <c r="E949" s="5" t="s">
        <v>7142</v>
      </c>
      <c r="F949" s="5" t="s">
        <v>6857</v>
      </c>
      <c r="G949" s="5" t="s">
        <v>7235</v>
      </c>
      <c r="H949" s="5" t="s">
        <v>7236</v>
      </c>
      <c r="I949" s="5">
        <v>809</v>
      </c>
      <c r="J949" s="6">
        <v>45469.38380787037</v>
      </c>
      <c r="K949" s="5"/>
      <c r="L949" s="5" t="s">
        <v>7237</v>
      </c>
      <c r="M949" s="5"/>
      <c r="N949" s="5"/>
      <c r="O949" s="5"/>
      <c r="P949" s="5"/>
      <c r="Q949" s="5"/>
      <c r="R949" s="5"/>
      <c r="S949" s="5">
        <v>59</v>
      </c>
      <c r="T949" s="5">
        <v>29.5</v>
      </c>
      <c r="U949" s="5">
        <v>59</v>
      </c>
      <c r="V949" s="5">
        <v>1</v>
      </c>
      <c r="W949" s="5">
        <v>2</v>
      </c>
      <c r="X949" s="5" t="s">
        <v>7238</v>
      </c>
      <c r="Y949" s="5" t="s">
        <v>7239</v>
      </c>
      <c r="Z949" s="5" t="s">
        <v>7240</v>
      </c>
    </row>
    <row r="950" spans="1:26" x14ac:dyDescent="0.35">
      <c r="A950" s="8">
        <v>18</v>
      </c>
      <c r="B950" s="12" t="s">
        <v>7241</v>
      </c>
      <c r="C950" s="5" t="s">
        <v>7242</v>
      </c>
      <c r="D950" s="8">
        <v>2022</v>
      </c>
      <c r="E950" s="5" t="s">
        <v>6989</v>
      </c>
      <c r="F950" s="5" t="s">
        <v>6857</v>
      </c>
      <c r="G950" s="5" t="s">
        <v>7243</v>
      </c>
      <c r="H950" s="5" t="s">
        <v>7244</v>
      </c>
      <c r="I950" s="5">
        <v>813</v>
      </c>
      <c r="J950" s="6">
        <v>45469.38380787037</v>
      </c>
      <c r="K950" s="5" t="s">
        <v>6886</v>
      </c>
      <c r="L950" s="5" t="s">
        <v>7245</v>
      </c>
      <c r="M950" s="5"/>
      <c r="N950" s="5"/>
      <c r="O950" s="5"/>
      <c r="P950" s="5"/>
      <c r="Q950" s="5"/>
      <c r="R950" s="5"/>
      <c r="S950" s="5">
        <v>18</v>
      </c>
      <c r="T950" s="5">
        <v>9</v>
      </c>
      <c r="U950" s="5">
        <v>6</v>
      </c>
      <c r="V950" s="5">
        <v>3</v>
      </c>
      <c r="W950" s="5">
        <v>2</v>
      </c>
      <c r="X950" s="5" t="s">
        <v>7246</v>
      </c>
      <c r="Y950" s="5" t="s">
        <v>7247</v>
      </c>
      <c r="Z950" s="5" t="s">
        <v>7248</v>
      </c>
    </row>
    <row r="951" spans="1:26" x14ac:dyDescent="0.35">
      <c r="A951" s="8">
        <v>37</v>
      </c>
      <c r="B951" s="12" t="s">
        <v>7249</v>
      </c>
      <c r="C951" s="5" t="s">
        <v>7250</v>
      </c>
      <c r="D951" s="8">
        <v>2022</v>
      </c>
      <c r="E951" s="5" t="s">
        <v>6893</v>
      </c>
      <c r="F951" s="5" t="s">
        <v>6857</v>
      </c>
      <c r="G951" s="5" t="s">
        <v>7251</v>
      </c>
      <c r="H951" s="5" t="s">
        <v>7252</v>
      </c>
      <c r="I951" s="5">
        <v>840</v>
      </c>
      <c r="J951" s="6">
        <v>45469.38380787037</v>
      </c>
      <c r="K951" s="5"/>
      <c r="L951" s="5" t="s">
        <v>7253</v>
      </c>
      <c r="M951" s="5"/>
      <c r="N951" s="5"/>
      <c r="O951" s="5"/>
      <c r="P951" s="5"/>
      <c r="Q951" s="5"/>
      <c r="R951" s="5"/>
      <c r="S951" s="5">
        <v>37</v>
      </c>
      <c r="T951" s="5">
        <v>18.5</v>
      </c>
      <c r="U951" s="5">
        <v>6</v>
      </c>
      <c r="V951" s="5">
        <v>6</v>
      </c>
      <c r="W951" s="5">
        <v>2</v>
      </c>
      <c r="X951" s="5" t="s">
        <v>7254</v>
      </c>
      <c r="Y951" s="5" t="s">
        <v>7255</v>
      </c>
      <c r="Z951" s="5" t="s">
        <v>7256</v>
      </c>
    </row>
    <row r="952" spans="1:26" x14ac:dyDescent="0.35">
      <c r="A952" s="8">
        <v>23</v>
      </c>
      <c r="B952" s="12" t="s">
        <v>7257</v>
      </c>
      <c r="C952" s="5" t="s">
        <v>7258</v>
      </c>
      <c r="D952" s="8">
        <v>2022</v>
      </c>
      <c r="E952" s="5" t="s">
        <v>6971</v>
      </c>
      <c r="F952" s="5" t="s">
        <v>6857</v>
      </c>
      <c r="G952" s="5" t="s">
        <v>7259</v>
      </c>
      <c r="H952" s="5" t="s">
        <v>7260</v>
      </c>
      <c r="I952" s="5">
        <v>844</v>
      </c>
      <c r="J952" s="6">
        <v>45469.38380787037</v>
      </c>
      <c r="K952" s="5" t="s">
        <v>6886</v>
      </c>
      <c r="L952" s="5" t="s">
        <v>7261</v>
      </c>
      <c r="M952" s="5"/>
      <c r="N952" s="5"/>
      <c r="O952" s="5"/>
      <c r="P952" s="5"/>
      <c r="Q952" s="5"/>
      <c r="R952" s="5"/>
      <c r="S952" s="5">
        <v>23</v>
      </c>
      <c r="T952" s="5">
        <v>11.5</v>
      </c>
      <c r="U952" s="5">
        <v>5</v>
      </c>
      <c r="V952" s="5">
        <v>5</v>
      </c>
      <c r="W952" s="5">
        <v>2</v>
      </c>
      <c r="X952" s="5" t="s">
        <v>7262</v>
      </c>
      <c r="Y952" s="5" t="s">
        <v>7263</v>
      </c>
      <c r="Z952" s="5" t="s">
        <v>7264</v>
      </c>
    </row>
    <row r="953" spans="1:26" x14ac:dyDescent="0.35">
      <c r="A953" s="8">
        <v>48</v>
      </c>
      <c r="B953" s="12" t="s">
        <v>7265</v>
      </c>
      <c r="C953" s="5" t="s">
        <v>7266</v>
      </c>
      <c r="D953" s="8">
        <v>2021</v>
      </c>
      <c r="E953" s="5" t="s">
        <v>6937</v>
      </c>
      <c r="F953" s="5" t="s">
        <v>6857</v>
      </c>
      <c r="G953" s="5" t="s">
        <v>7267</v>
      </c>
      <c r="H953" s="5" t="s">
        <v>7268</v>
      </c>
      <c r="I953" s="5">
        <v>884</v>
      </c>
      <c r="J953" s="6">
        <v>45469.38380787037</v>
      </c>
      <c r="K953" s="5"/>
      <c r="L953" s="5" t="s">
        <v>7269</v>
      </c>
      <c r="M953" s="5"/>
      <c r="N953" s="5"/>
      <c r="O953" s="5"/>
      <c r="P953" s="5"/>
      <c r="Q953" s="5"/>
      <c r="R953" s="5"/>
      <c r="S953" s="5">
        <v>48</v>
      </c>
      <c r="T953" s="5">
        <v>16</v>
      </c>
      <c r="U953" s="5">
        <v>16</v>
      </c>
      <c r="V953" s="5">
        <v>3</v>
      </c>
      <c r="W953" s="5">
        <v>3</v>
      </c>
      <c r="X953" s="5" t="s">
        <v>7270</v>
      </c>
      <c r="Y953" s="5"/>
      <c r="Z953" s="5" t="s">
        <v>7271</v>
      </c>
    </row>
    <row r="954" spans="1:26" x14ac:dyDescent="0.35">
      <c r="A954" s="8">
        <v>154</v>
      </c>
      <c r="B954" s="12" t="s">
        <v>7272</v>
      </c>
      <c r="C954" s="5" t="s">
        <v>7273</v>
      </c>
      <c r="D954" s="8">
        <v>2022</v>
      </c>
      <c r="E954" s="5" t="s">
        <v>7274</v>
      </c>
      <c r="F954" s="5" t="s">
        <v>6857</v>
      </c>
      <c r="G954" s="5" t="s">
        <v>7275</v>
      </c>
      <c r="H954" s="5" t="s">
        <v>7276</v>
      </c>
      <c r="I954" s="5">
        <v>904</v>
      </c>
      <c r="J954" s="6">
        <v>45469.38380787037</v>
      </c>
      <c r="K954" s="5"/>
      <c r="L954" s="5" t="s">
        <v>7277</v>
      </c>
      <c r="M954" s="5"/>
      <c r="N954" s="5"/>
      <c r="O954" s="5"/>
      <c r="P954" s="5"/>
      <c r="Q954" s="5"/>
      <c r="R954" s="5"/>
      <c r="S954" s="5">
        <v>154</v>
      </c>
      <c r="T954" s="5">
        <v>77</v>
      </c>
      <c r="U954" s="5">
        <v>39</v>
      </c>
      <c r="V954" s="5">
        <v>4</v>
      </c>
      <c r="W954" s="5">
        <v>2</v>
      </c>
      <c r="X954" s="5" t="s">
        <v>7278</v>
      </c>
      <c r="Y954" s="5" t="s">
        <v>7279</v>
      </c>
      <c r="Z954" s="5" t="s">
        <v>7280</v>
      </c>
    </row>
    <row r="955" spans="1:26" x14ac:dyDescent="0.35">
      <c r="A955" s="8">
        <v>46</v>
      </c>
      <c r="B955" s="12" t="s">
        <v>7281</v>
      </c>
      <c r="C955" s="5" t="s">
        <v>7282</v>
      </c>
      <c r="D955" s="8">
        <v>2021</v>
      </c>
      <c r="E955" s="5" t="s">
        <v>7283</v>
      </c>
      <c r="F955" s="5" t="s">
        <v>6857</v>
      </c>
      <c r="G955" s="5" t="s">
        <v>7284</v>
      </c>
      <c r="H955" s="5" t="s">
        <v>7285</v>
      </c>
      <c r="I955" s="5">
        <v>942</v>
      </c>
      <c r="J955" s="6">
        <v>45469.38380787037</v>
      </c>
      <c r="K955" s="5"/>
      <c r="L955" s="5" t="s">
        <v>7286</v>
      </c>
      <c r="M955" s="5"/>
      <c r="N955" s="5"/>
      <c r="O955" s="5"/>
      <c r="P955" s="5"/>
      <c r="Q955" s="5"/>
      <c r="R955" s="5"/>
      <c r="S955" s="5">
        <v>46</v>
      </c>
      <c r="T955" s="5">
        <v>15.33</v>
      </c>
      <c r="U955" s="5">
        <v>23</v>
      </c>
      <c r="V955" s="5">
        <v>2</v>
      </c>
      <c r="W955" s="5">
        <v>3</v>
      </c>
      <c r="X955" s="5" t="s">
        <v>7287</v>
      </c>
      <c r="Y955" s="5"/>
      <c r="Z955" s="5" t="s">
        <v>7288</v>
      </c>
    </row>
    <row r="956" spans="1:26" x14ac:dyDescent="0.35">
      <c r="A956" s="8">
        <v>60</v>
      </c>
      <c r="B956" s="12" t="s">
        <v>7289</v>
      </c>
      <c r="C956" s="5" t="s">
        <v>7290</v>
      </c>
      <c r="D956" s="8">
        <v>2022</v>
      </c>
      <c r="E956" s="5" t="s">
        <v>7291</v>
      </c>
      <c r="F956" s="5" t="s">
        <v>6857</v>
      </c>
      <c r="G956" s="5" t="s">
        <v>7292</v>
      </c>
      <c r="H956" s="5" t="s">
        <v>7293</v>
      </c>
      <c r="I956" s="5">
        <v>944</v>
      </c>
      <c r="J956" s="6">
        <v>45469.38380787037</v>
      </c>
      <c r="K956" s="5"/>
      <c r="L956" s="5" t="s">
        <v>7294</v>
      </c>
      <c r="M956" s="5"/>
      <c r="N956" s="5"/>
      <c r="O956" s="5"/>
      <c r="P956" s="5"/>
      <c r="Q956" s="5"/>
      <c r="R956" s="5"/>
      <c r="S956" s="5">
        <v>60</v>
      </c>
      <c r="T956" s="5">
        <v>30</v>
      </c>
      <c r="U956" s="5">
        <v>60</v>
      </c>
      <c r="V956" s="5">
        <v>1</v>
      </c>
      <c r="W956" s="5">
        <v>2</v>
      </c>
      <c r="X956" s="5" t="s">
        <v>7295</v>
      </c>
      <c r="Y956" s="5"/>
      <c r="Z956" s="5" t="s">
        <v>7296</v>
      </c>
    </row>
    <row r="957" spans="1:26" x14ac:dyDescent="0.35">
      <c r="A957" s="8">
        <v>41</v>
      </c>
      <c r="B957" s="12" t="s">
        <v>7297</v>
      </c>
      <c r="C957" s="5" t="s">
        <v>7298</v>
      </c>
      <c r="D957" s="8">
        <v>2024</v>
      </c>
      <c r="E957" s="5" t="s">
        <v>7299</v>
      </c>
      <c r="F957" s="5" t="s">
        <v>7300</v>
      </c>
      <c r="G957" s="5" t="s">
        <v>7301</v>
      </c>
      <c r="H957" s="5" t="s">
        <v>7302</v>
      </c>
      <c r="I957" s="5">
        <v>3</v>
      </c>
      <c r="J957" s="6">
        <v>45469.38380787037</v>
      </c>
      <c r="K957" s="5"/>
      <c r="L957" s="5"/>
      <c r="M957" s="5"/>
      <c r="N957" s="5"/>
      <c r="O957" s="5"/>
      <c r="P957" s="5"/>
      <c r="Q957" s="5"/>
      <c r="R957" s="5"/>
      <c r="S957" s="5">
        <v>41</v>
      </c>
      <c r="T957" s="5">
        <v>41</v>
      </c>
      <c r="U957" s="5">
        <v>10</v>
      </c>
      <c r="V957" s="5">
        <v>4</v>
      </c>
      <c r="W957" s="5">
        <v>1</v>
      </c>
      <c r="X957" s="5" t="s">
        <v>7303</v>
      </c>
      <c r="Y957" s="5" t="s">
        <v>7304</v>
      </c>
      <c r="Z957" s="5" t="s">
        <v>7305</v>
      </c>
    </row>
    <row r="958" spans="1:26" x14ac:dyDescent="0.35">
      <c r="A958" s="8">
        <v>18</v>
      </c>
      <c r="B958" s="12" t="s">
        <v>7306</v>
      </c>
      <c r="C958" s="5" t="s">
        <v>7307</v>
      </c>
      <c r="D958" s="8">
        <v>2024</v>
      </c>
      <c r="E958" s="5" t="s">
        <v>7299</v>
      </c>
      <c r="F958" s="5" t="s">
        <v>7300</v>
      </c>
      <c r="G958" s="5" t="s">
        <v>7308</v>
      </c>
      <c r="H958" s="5" t="s">
        <v>7309</v>
      </c>
      <c r="I958" s="5">
        <v>87</v>
      </c>
      <c r="J958" s="6">
        <v>45469.38380787037</v>
      </c>
      <c r="K958" s="5"/>
      <c r="L958" s="5"/>
      <c r="M958" s="5"/>
      <c r="N958" s="5"/>
      <c r="O958" s="5"/>
      <c r="P958" s="5"/>
      <c r="Q958" s="5"/>
      <c r="R958" s="5"/>
      <c r="S958" s="5">
        <v>18</v>
      </c>
      <c r="T958" s="5">
        <v>18</v>
      </c>
      <c r="U958" s="5">
        <v>4</v>
      </c>
      <c r="V958" s="5">
        <v>5</v>
      </c>
      <c r="W958" s="5">
        <v>1</v>
      </c>
      <c r="X958" s="5" t="s">
        <v>7310</v>
      </c>
      <c r="Y958" s="5" t="s">
        <v>7311</v>
      </c>
      <c r="Z958" s="5" t="s">
        <v>7312</v>
      </c>
    </row>
    <row r="959" spans="1:26" x14ac:dyDescent="0.35">
      <c r="A959" s="8">
        <v>112</v>
      </c>
      <c r="B959" s="12" t="s">
        <v>7313</v>
      </c>
      <c r="C959" s="5" t="s">
        <v>7314</v>
      </c>
      <c r="D959" s="8">
        <v>2021</v>
      </c>
      <c r="E959" s="5"/>
      <c r="F959" s="5" t="s">
        <v>7315</v>
      </c>
      <c r="G959" s="5" t="s">
        <v>7316</v>
      </c>
      <c r="H959" s="5" t="s">
        <v>7317</v>
      </c>
      <c r="I959" s="5">
        <v>156</v>
      </c>
      <c r="J959" s="6">
        <v>45469.38380787037</v>
      </c>
      <c r="K959" s="5" t="s">
        <v>63</v>
      </c>
      <c r="L959" s="5" t="s">
        <v>7318</v>
      </c>
      <c r="M959" s="5"/>
      <c r="N959" s="5"/>
      <c r="O959" s="5"/>
      <c r="P959" s="5"/>
      <c r="Q959" s="5"/>
      <c r="R959" s="5"/>
      <c r="S959" s="5">
        <v>112</v>
      </c>
      <c r="T959" s="5">
        <v>37.33</v>
      </c>
      <c r="U959" s="5">
        <v>37</v>
      </c>
      <c r="V959" s="5">
        <v>3</v>
      </c>
      <c r="W959" s="5">
        <v>3</v>
      </c>
      <c r="X959" s="5" t="s">
        <v>7319</v>
      </c>
      <c r="Y959" s="5" t="s">
        <v>7320</v>
      </c>
      <c r="Z959" s="5" t="s">
        <v>7321</v>
      </c>
    </row>
    <row r="960" spans="1:26" x14ac:dyDescent="0.35">
      <c r="A960" s="8">
        <v>246</v>
      </c>
      <c r="B960" s="12" t="s">
        <v>7322</v>
      </c>
      <c r="C960" s="5" t="s">
        <v>7323</v>
      </c>
      <c r="D960" s="8">
        <v>2022</v>
      </c>
      <c r="E960" s="5" t="s">
        <v>7324</v>
      </c>
      <c r="F960" s="5" t="s">
        <v>7315</v>
      </c>
      <c r="G960" s="5" t="s">
        <v>7325</v>
      </c>
      <c r="H960" s="5" t="s">
        <v>7326</v>
      </c>
      <c r="I960" s="5">
        <v>311</v>
      </c>
      <c r="J960" s="6">
        <v>45469.38380787037</v>
      </c>
      <c r="K960" s="5"/>
      <c r="L960" s="5" t="s">
        <v>7327</v>
      </c>
      <c r="M960" s="5"/>
      <c r="N960" s="5"/>
      <c r="O960" s="5"/>
      <c r="P960" s="5"/>
      <c r="Q960" s="5"/>
      <c r="R960" s="5"/>
      <c r="S960" s="5">
        <v>246</v>
      </c>
      <c r="T960" s="5">
        <v>123</v>
      </c>
      <c r="U960" s="5">
        <v>62</v>
      </c>
      <c r="V960" s="5">
        <v>4</v>
      </c>
      <c r="W960" s="5">
        <v>2</v>
      </c>
      <c r="X960" s="5" t="s">
        <v>7328</v>
      </c>
      <c r="Y960" s="5"/>
      <c r="Z960" s="5" t="s">
        <v>7329</v>
      </c>
    </row>
    <row r="961" spans="1:26" x14ac:dyDescent="0.35">
      <c r="A961" s="8">
        <v>28</v>
      </c>
      <c r="B961" s="12" t="s">
        <v>7330</v>
      </c>
      <c r="C961" s="5" t="s">
        <v>7331</v>
      </c>
      <c r="D961" s="8">
        <v>2022</v>
      </c>
      <c r="E961" s="5" t="s">
        <v>68</v>
      </c>
      <c r="F961" s="5" t="s">
        <v>7332</v>
      </c>
      <c r="G961" s="5" t="s">
        <v>7333</v>
      </c>
      <c r="H961" s="5" t="s">
        <v>7334</v>
      </c>
      <c r="I961" s="5">
        <v>108</v>
      </c>
      <c r="J961" s="6">
        <v>45469.38380787037</v>
      </c>
      <c r="K961" s="5" t="s">
        <v>49</v>
      </c>
      <c r="L961" s="5"/>
      <c r="M961" s="5"/>
      <c r="N961" s="5"/>
      <c r="O961" s="5"/>
      <c r="P961" s="5"/>
      <c r="Q961" s="5"/>
      <c r="R961" s="5"/>
      <c r="S961" s="5">
        <v>28</v>
      </c>
      <c r="T961" s="5">
        <v>14</v>
      </c>
      <c r="U961" s="5">
        <v>6</v>
      </c>
      <c r="V961" s="5">
        <v>5</v>
      </c>
      <c r="W961" s="5">
        <v>2</v>
      </c>
      <c r="X961" s="5" t="s">
        <v>7335</v>
      </c>
      <c r="Y961" s="5" t="s">
        <v>7333</v>
      </c>
      <c r="Z961" s="5" t="s">
        <v>7336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961"/>
  <sheetViews>
    <sheetView zoomScaleNormal="100" workbookViewId="0"/>
  </sheetViews>
  <sheetFormatPr defaultColWidth="9.1796875" defaultRowHeight="14" x14ac:dyDescent="0.3"/>
  <cols>
    <col min="1" max="1" width="9.1796875" style="8"/>
    <col min="2" max="2" width="9.1796875" style="12"/>
    <col min="3" max="3" width="9.1796875" style="5"/>
    <col min="4" max="4" width="9.1796875" style="8"/>
    <col min="5" max="5" width="9.1796875" style="5"/>
    <col min="6" max="6" width="13.453125" style="5" bestFit="1" customWidth="1"/>
    <col min="7" max="7" width="15.1796875" style="5" bestFit="1" customWidth="1"/>
    <col min="8" max="8" width="11.26953125" style="5" bestFit="1" customWidth="1"/>
    <col min="9" max="9" width="6.7265625" style="5" bestFit="1" customWidth="1"/>
    <col min="10" max="10" width="13.7265625" style="5" bestFit="1" customWidth="1"/>
    <col min="11" max="16384" width="9.1796875" style="5"/>
  </cols>
  <sheetData>
    <row r="1" spans="1:7" s="9" customFormat="1" x14ac:dyDescent="0.35">
      <c r="A1" s="9" t="s">
        <v>3</v>
      </c>
      <c r="B1" s="9" t="s">
        <v>4</v>
      </c>
      <c r="C1" s="9" t="s">
        <v>5</v>
      </c>
      <c r="D1" s="9" t="s">
        <v>6</v>
      </c>
    </row>
    <row r="2" spans="1:7" x14ac:dyDescent="0.3">
      <c r="A2" s="8">
        <v>13</v>
      </c>
      <c r="B2" s="12" t="s">
        <v>33</v>
      </c>
      <c r="C2" s="5" t="s">
        <v>34</v>
      </c>
      <c r="D2" s="8">
        <v>2021</v>
      </c>
      <c r="F2" s="4" t="s">
        <v>6</v>
      </c>
      <c r="G2" s="4" t="s">
        <v>7338</v>
      </c>
    </row>
    <row r="3" spans="1:7" x14ac:dyDescent="0.3">
      <c r="A3" s="8">
        <v>59</v>
      </c>
      <c r="B3" s="12" t="s">
        <v>52</v>
      </c>
      <c r="C3" s="5" t="s">
        <v>53</v>
      </c>
      <c r="D3" s="8">
        <v>2021</v>
      </c>
      <c r="F3" s="3">
        <v>2021</v>
      </c>
      <c r="G3" s="3">
        <f>COUNTIF($D$2:D$962,"2021")</f>
        <v>418</v>
      </c>
    </row>
    <row r="4" spans="1:7" x14ac:dyDescent="0.3">
      <c r="A4" s="8">
        <v>58</v>
      </c>
      <c r="B4" s="12" t="s">
        <v>59</v>
      </c>
      <c r="C4" s="5" t="s">
        <v>60</v>
      </c>
      <c r="D4" s="8">
        <v>2021</v>
      </c>
      <c r="F4" s="3">
        <v>2022</v>
      </c>
      <c r="G4" s="3">
        <f>COUNTIF($D$2:D$962,"2022")</f>
        <v>334</v>
      </c>
    </row>
    <row r="5" spans="1:7" x14ac:dyDescent="0.3">
      <c r="A5" s="8">
        <v>54</v>
      </c>
      <c r="B5" s="12" t="s">
        <v>66</v>
      </c>
      <c r="C5" s="5" t="s">
        <v>67</v>
      </c>
      <c r="D5" s="8">
        <v>2021</v>
      </c>
      <c r="F5" s="3">
        <v>2023</v>
      </c>
      <c r="G5" s="3">
        <f>COUNTIF($D$2:D$962,"2023")</f>
        <v>150</v>
      </c>
    </row>
    <row r="6" spans="1:7" x14ac:dyDescent="0.3">
      <c r="A6" s="8">
        <v>57</v>
      </c>
      <c r="B6" s="12" t="s">
        <v>87</v>
      </c>
      <c r="C6" s="5" t="s">
        <v>88</v>
      </c>
      <c r="D6" s="8">
        <v>2021</v>
      </c>
      <c r="F6" s="3">
        <v>2024</v>
      </c>
      <c r="G6" s="3">
        <f>COUNTIF($D$2:D$962,"2024")</f>
        <v>57</v>
      </c>
    </row>
    <row r="7" spans="1:7" x14ac:dyDescent="0.3">
      <c r="A7" s="8">
        <v>25</v>
      </c>
      <c r="B7" s="12" t="s">
        <v>111</v>
      </c>
      <c r="C7" s="5" t="s">
        <v>112</v>
      </c>
      <c r="D7" s="8">
        <v>2021</v>
      </c>
      <c r="F7" s="4" t="s">
        <v>7337</v>
      </c>
      <c r="G7" s="4">
        <f>SUM(G3:G6)</f>
        <v>959</v>
      </c>
    </row>
    <row r="8" spans="1:7" x14ac:dyDescent="0.3">
      <c r="A8" s="8">
        <v>502</v>
      </c>
      <c r="B8" s="12" t="s">
        <v>119</v>
      </c>
      <c r="C8" s="5" t="s">
        <v>120</v>
      </c>
      <c r="D8" s="8">
        <v>2021</v>
      </c>
    </row>
    <row r="9" spans="1:7" x14ac:dyDescent="0.3">
      <c r="A9" s="8">
        <v>119</v>
      </c>
      <c r="B9" s="12" t="s">
        <v>127</v>
      </c>
      <c r="C9" s="5" t="s">
        <v>128</v>
      </c>
      <c r="D9" s="8">
        <v>2021</v>
      </c>
    </row>
    <row r="10" spans="1:7" x14ac:dyDescent="0.3">
      <c r="A10" s="8">
        <v>46</v>
      </c>
      <c r="B10" s="12" t="s">
        <v>137</v>
      </c>
      <c r="C10" s="5" t="s">
        <v>138</v>
      </c>
      <c r="D10" s="8">
        <v>2021</v>
      </c>
    </row>
    <row r="11" spans="1:7" x14ac:dyDescent="0.3">
      <c r="A11" s="8">
        <v>210</v>
      </c>
      <c r="B11" s="12" t="s">
        <v>155</v>
      </c>
      <c r="C11" s="5" t="s">
        <v>156</v>
      </c>
      <c r="D11" s="8">
        <v>2021</v>
      </c>
    </row>
    <row r="12" spans="1:7" x14ac:dyDescent="0.3">
      <c r="A12" s="8">
        <v>121</v>
      </c>
      <c r="B12" s="12" t="s">
        <v>171</v>
      </c>
      <c r="C12" s="5" t="s">
        <v>172</v>
      </c>
      <c r="D12" s="8">
        <v>2021</v>
      </c>
    </row>
    <row r="13" spans="1:7" x14ac:dyDescent="0.3">
      <c r="A13" s="8">
        <v>41</v>
      </c>
      <c r="B13" s="12" t="s">
        <v>196</v>
      </c>
      <c r="C13" s="5" t="s">
        <v>197</v>
      </c>
      <c r="D13" s="8">
        <v>2021</v>
      </c>
    </row>
    <row r="14" spans="1:7" x14ac:dyDescent="0.3">
      <c r="A14" s="8">
        <v>255</v>
      </c>
      <c r="B14" s="12" t="s">
        <v>204</v>
      </c>
      <c r="C14" s="5" t="s">
        <v>205</v>
      </c>
      <c r="D14" s="8">
        <v>2021</v>
      </c>
    </row>
    <row r="15" spans="1:7" x14ac:dyDescent="0.3">
      <c r="A15" s="8">
        <v>278</v>
      </c>
      <c r="B15" s="12" t="s">
        <v>212</v>
      </c>
      <c r="C15" s="5" t="s">
        <v>213</v>
      </c>
      <c r="D15" s="8">
        <v>2021</v>
      </c>
    </row>
    <row r="16" spans="1:7" x14ac:dyDescent="0.3">
      <c r="A16" s="8">
        <v>56</v>
      </c>
      <c r="B16" s="12" t="s">
        <v>247</v>
      </c>
      <c r="C16" s="5" t="s">
        <v>248</v>
      </c>
      <c r="D16" s="8">
        <v>2021</v>
      </c>
    </row>
    <row r="17" spans="1:4" x14ac:dyDescent="0.3">
      <c r="A17" s="8">
        <v>128</v>
      </c>
      <c r="B17" s="12" t="s">
        <v>263</v>
      </c>
      <c r="C17" s="5" t="s">
        <v>264</v>
      </c>
      <c r="D17" s="8">
        <v>2021</v>
      </c>
    </row>
    <row r="18" spans="1:4" x14ac:dyDescent="0.3">
      <c r="A18" s="8">
        <v>326</v>
      </c>
      <c r="B18" s="12" t="s">
        <v>271</v>
      </c>
      <c r="C18" s="5" t="s">
        <v>272</v>
      </c>
      <c r="D18" s="8">
        <v>2021</v>
      </c>
    </row>
    <row r="19" spans="1:4" x14ac:dyDescent="0.3">
      <c r="A19" s="8">
        <v>41</v>
      </c>
      <c r="B19" s="12" t="s">
        <v>296</v>
      </c>
      <c r="C19" s="5" t="s">
        <v>297</v>
      </c>
      <c r="D19" s="8">
        <v>2021</v>
      </c>
    </row>
    <row r="20" spans="1:4" x14ac:dyDescent="0.3">
      <c r="A20" s="8">
        <v>70</v>
      </c>
      <c r="B20" s="12" t="s">
        <v>316</v>
      </c>
      <c r="C20" s="5" t="s">
        <v>317</v>
      </c>
      <c r="D20" s="8">
        <v>2021</v>
      </c>
    </row>
    <row r="21" spans="1:4" x14ac:dyDescent="0.3">
      <c r="A21" s="8">
        <v>34</v>
      </c>
      <c r="B21" s="12" t="s">
        <v>335</v>
      </c>
      <c r="C21" s="5" t="s">
        <v>336</v>
      </c>
      <c r="D21" s="8">
        <v>2021</v>
      </c>
    </row>
    <row r="22" spans="1:4" x14ac:dyDescent="0.3">
      <c r="A22" s="8">
        <v>61</v>
      </c>
      <c r="B22" s="12" t="s">
        <v>351</v>
      </c>
      <c r="C22" s="5" t="s">
        <v>352</v>
      </c>
      <c r="D22" s="8">
        <v>2021</v>
      </c>
    </row>
    <row r="23" spans="1:4" x14ac:dyDescent="0.3">
      <c r="A23" s="8">
        <v>70</v>
      </c>
      <c r="B23" s="12" t="s">
        <v>375</v>
      </c>
      <c r="C23" s="5" t="s">
        <v>376</v>
      </c>
      <c r="D23" s="8">
        <v>2021</v>
      </c>
    </row>
    <row r="24" spans="1:4" x14ac:dyDescent="0.3">
      <c r="A24" s="8">
        <v>38</v>
      </c>
      <c r="B24" s="12" t="s">
        <v>390</v>
      </c>
      <c r="C24" s="5" t="s">
        <v>391</v>
      </c>
      <c r="D24" s="8">
        <v>2021</v>
      </c>
    </row>
    <row r="25" spans="1:4" x14ac:dyDescent="0.3">
      <c r="A25" s="8">
        <v>150</v>
      </c>
      <c r="B25" s="12" t="s">
        <v>407</v>
      </c>
      <c r="C25" s="5" t="s">
        <v>408</v>
      </c>
      <c r="D25" s="8">
        <v>2021</v>
      </c>
    </row>
    <row r="26" spans="1:4" x14ac:dyDescent="0.3">
      <c r="A26" s="8">
        <v>64</v>
      </c>
      <c r="B26" s="12" t="s">
        <v>416</v>
      </c>
      <c r="C26" s="5" t="s">
        <v>417</v>
      </c>
      <c r="D26" s="8">
        <v>2021</v>
      </c>
    </row>
    <row r="27" spans="1:4" x14ac:dyDescent="0.3">
      <c r="A27" s="8">
        <v>56</v>
      </c>
      <c r="B27" s="12" t="s">
        <v>441</v>
      </c>
      <c r="C27" s="5" t="s">
        <v>442</v>
      </c>
      <c r="D27" s="8">
        <v>2021</v>
      </c>
    </row>
    <row r="28" spans="1:4" x14ac:dyDescent="0.3">
      <c r="A28" s="8">
        <v>172</v>
      </c>
      <c r="B28" s="12" t="s">
        <v>449</v>
      </c>
      <c r="C28" s="5" t="s">
        <v>450</v>
      </c>
      <c r="D28" s="8">
        <v>2021</v>
      </c>
    </row>
    <row r="29" spans="1:4" x14ac:dyDescent="0.3">
      <c r="A29" s="8">
        <v>2008</v>
      </c>
      <c r="B29" s="12" t="s">
        <v>455</v>
      </c>
      <c r="C29" s="5" t="s">
        <v>456</v>
      </c>
      <c r="D29" s="8">
        <v>2021</v>
      </c>
    </row>
    <row r="30" spans="1:4" x14ac:dyDescent="0.3">
      <c r="A30" s="8">
        <v>96</v>
      </c>
      <c r="B30" s="12" t="s">
        <v>468</v>
      </c>
      <c r="C30" s="5" t="s">
        <v>469</v>
      </c>
      <c r="D30" s="8">
        <v>2021</v>
      </c>
    </row>
    <row r="31" spans="1:4" x14ac:dyDescent="0.3">
      <c r="A31" s="8">
        <v>129</v>
      </c>
      <c r="B31" s="12" t="s">
        <v>511</v>
      </c>
      <c r="C31" s="5" t="s">
        <v>512</v>
      </c>
      <c r="D31" s="8">
        <v>2021</v>
      </c>
    </row>
    <row r="32" spans="1:4" x14ac:dyDescent="0.3">
      <c r="A32" s="8">
        <v>39</v>
      </c>
      <c r="B32" s="12" t="s">
        <v>524</v>
      </c>
      <c r="C32" s="5" t="s">
        <v>525</v>
      </c>
      <c r="D32" s="8">
        <v>2021</v>
      </c>
    </row>
    <row r="33" spans="1:4" x14ac:dyDescent="0.3">
      <c r="A33" s="8">
        <v>97</v>
      </c>
      <c r="B33" s="12" t="s">
        <v>543</v>
      </c>
      <c r="C33" s="5" t="s">
        <v>544</v>
      </c>
      <c r="D33" s="8">
        <v>2021</v>
      </c>
    </row>
    <row r="34" spans="1:4" x14ac:dyDescent="0.3">
      <c r="A34" s="8">
        <v>57</v>
      </c>
      <c r="B34" s="12" t="s">
        <v>556</v>
      </c>
      <c r="C34" s="5" t="s">
        <v>557</v>
      </c>
      <c r="D34" s="8">
        <v>2021</v>
      </c>
    </row>
    <row r="35" spans="1:4" x14ac:dyDescent="0.3">
      <c r="A35" s="8">
        <v>57</v>
      </c>
      <c r="B35" s="12" t="s">
        <v>571</v>
      </c>
      <c r="C35" s="5" t="s">
        <v>572</v>
      </c>
      <c r="D35" s="8">
        <v>2021</v>
      </c>
    </row>
    <row r="36" spans="1:4" x14ac:dyDescent="0.3">
      <c r="A36" s="8">
        <v>109</v>
      </c>
      <c r="B36" s="12" t="s">
        <v>588</v>
      </c>
      <c r="C36" s="5" t="s">
        <v>589</v>
      </c>
      <c r="D36" s="8">
        <v>2021</v>
      </c>
    </row>
    <row r="37" spans="1:4" x14ac:dyDescent="0.3">
      <c r="A37" s="8">
        <v>230</v>
      </c>
      <c r="B37" s="12" t="s">
        <v>603</v>
      </c>
      <c r="C37" s="5" t="s">
        <v>604</v>
      </c>
      <c r="D37" s="8">
        <v>2021</v>
      </c>
    </row>
    <row r="38" spans="1:4" x14ac:dyDescent="0.3">
      <c r="A38" s="8">
        <v>57</v>
      </c>
      <c r="B38" s="12" t="s">
        <v>612</v>
      </c>
      <c r="C38" s="5" t="s">
        <v>613</v>
      </c>
      <c r="D38" s="8">
        <v>2021</v>
      </c>
    </row>
    <row r="39" spans="1:4" x14ac:dyDescent="0.3">
      <c r="A39" s="8">
        <v>35</v>
      </c>
      <c r="B39" s="12" t="s">
        <v>620</v>
      </c>
      <c r="C39" s="5" t="s">
        <v>621</v>
      </c>
      <c r="D39" s="8">
        <v>2021</v>
      </c>
    </row>
    <row r="40" spans="1:4" x14ac:dyDescent="0.3">
      <c r="A40" s="8">
        <v>93</v>
      </c>
      <c r="B40" s="12" t="s">
        <v>629</v>
      </c>
      <c r="C40" s="5" t="s">
        <v>630</v>
      </c>
      <c r="D40" s="8">
        <v>2021</v>
      </c>
    </row>
    <row r="41" spans="1:4" x14ac:dyDescent="0.3">
      <c r="A41" s="8">
        <v>83</v>
      </c>
      <c r="B41" s="12" t="s">
        <v>636</v>
      </c>
      <c r="C41" s="5" t="s">
        <v>637</v>
      </c>
      <c r="D41" s="8">
        <v>2021</v>
      </c>
    </row>
    <row r="42" spans="1:4" x14ac:dyDescent="0.3">
      <c r="A42" s="8">
        <v>99</v>
      </c>
      <c r="B42" s="12" t="s">
        <v>643</v>
      </c>
      <c r="C42" s="5" t="s">
        <v>644</v>
      </c>
      <c r="D42" s="8">
        <v>2021</v>
      </c>
    </row>
    <row r="43" spans="1:4" x14ac:dyDescent="0.3">
      <c r="A43" s="8">
        <v>51</v>
      </c>
      <c r="B43" s="12" t="s">
        <v>650</v>
      </c>
      <c r="C43" s="5" t="s">
        <v>651</v>
      </c>
      <c r="D43" s="8">
        <v>2021</v>
      </c>
    </row>
    <row r="44" spans="1:4" x14ac:dyDescent="0.3">
      <c r="A44" s="8">
        <v>67</v>
      </c>
      <c r="B44" s="12" t="s">
        <v>680</v>
      </c>
      <c r="C44" s="5" t="s">
        <v>681</v>
      </c>
      <c r="D44" s="8">
        <v>2021</v>
      </c>
    </row>
    <row r="45" spans="1:4" x14ac:dyDescent="0.3">
      <c r="A45" s="8">
        <v>108</v>
      </c>
      <c r="B45" s="12" t="s">
        <v>687</v>
      </c>
      <c r="C45" s="5" t="s">
        <v>688</v>
      </c>
      <c r="D45" s="8">
        <v>2021</v>
      </c>
    </row>
    <row r="46" spans="1:4" x14ac:dyDescent="0.3">
      <c r="A46" s="8">
        <v>32</v>
      </c>
      <c r="B46" s="12" t="s">
        <v>694</v>
      </c>
      <c r="C46" s="5" t="s">
        <v>695</v>
      </c>
      <c r="D46" s="8">
        <v>2021</v>
      </c>
    </row>
    <row r="47" spans="1:4" x14ac:dyDescent="0.3">
      <c r="A47" s="8">
        <v>137</v>
      </c>
      <c r="B47" s="12" t="s">
        <v>701</v>
      </c>
      <c r="C47" s="5" t="s">
        <v>702</v>
      </c>
      <c r="D47" s="8">
        <v>2021</v>
      </c>
    </row>
    <row r="48" spans="1:4" x14ac:dyDescent="0.3">
      <c r="A48" s="8">
        <v>77</v>
      </c>
      <c r="B48" s="12" t="s">
        <v>707</v>
      </c>
      <c r="C48" s="5" t="s">
        <v>708</v>
      </c>
      <c r="D48" s="8">
        <v>2021</v>
      </c>
    </row>
    <row r="49" spans="1:4" x14ac:dyDescent="0.3">
      <c r="A49" s="8">
        <v>45</v>
      </c>
      <c r="B49" s="12" t="s">
        <v>722</v>
      </c>
      <c r="C49" s="5" t="s">
        <v>723</v>
      </c>
      <c r="D49" s="8">
        <v>2021</v>
      </c>
    </row>
    <row r="50" spans="1:4" x14ac:dyDescent="0.3">
      <c r="A50" s="8">
        <v>59</v>
      </c>
      <c r="B50" s="12" t="s">
        <v>728</v>
      </c>
      <c r="C50" s="5" t="s">
        <v>729</v>
      </c>
      <c r="D50" s="8">
        <v>2021</v>
      </c>
    </row>
    <row r="51" spans="1:4" x14ac:dyDescent="0.3">
      <c r="A51" s="8">
        <v>46</v>
      </c>
      <c r="B51" s="12" t="s">
        <v>735</v>
      </c>
      <c r="C51" s="5" t="s">
        <v>736</v>
      </c>
      <c r="D51" s="8">
        <v>2021</v>
      </c>
    </row>
    <row r="52" spans="1:4" x14ac:dyDescent="0.3">
      <c r="A52" s="8">
        <v>123</v>
      </c>
      <c r="B52" s="12" t="s">
        <v>749</v>
      </c>
      <c r="C52" s="5" t="s">
        <v>750</v>
      </c>
      <c r="D52" s="8">
        <v>2021</v>
      </c>
    </row>
    <row r="53" spans="1:4" x14ac:dyDescent="0.3">
      <c r="A53" s="8">
        <v>81</v>
      </c>
      <c r="B53" s="12" t="s">
        <v>756</v>
      </c>
      <c r="C53" s="5" t="s">
        <v>757</v>
      </c>
      <c r="D53" s="8">
        <v>2021</v>
      </c>
    </row>
    <row r="54" spans="1:4" x14ac:dyDescent="0.3">
      <c r="A54" s="8">
        <v>62</v>
      </c>
      <c r="B54" s="12" t="s">
        <v>772</v>
      </c>
      <c r="C54" s="5" t="s">
        <v>773</v>
      </c>
      <c r="D54" s="8">
        <v>2021</v>
      </c>
    </row>
    <row r="55" spans="1:4" x14ac:dyDescent="0.3">
      <c r="A55" s="8">
        <v>114</v>
      </c>
      <c r="B55" s="12" t="s">
        <v>796</v>
      </c>
      <c r="C55" s="5" t="s">
        <v>797</v>
      </c>
      <c r="D55" s="8">
        <v>2021</v>
      </c>
    </row>
    <row r="56" spans="1:4" x14ac:dyDescent="0.3">
      <c r="A56" s="8">
        <v>66</v>
      </c>
      <c r="B56" s="12" t="s">
        <v>840</v>
      </c>
      <c r="C56" s="5" t="s">
        <v>841</v>
      </c>
      <c r="D56" s="8">
        <v>2021</v>
      </c>
    </row>
    <row r="57" spans="1:4" x14ac:dyDescent="0.3">
      <c r="A57" s="8">
        <v>296</v>
      </c>
      <c r="B57" s="12" t="s">
        <v>849</v>
      </c>
      <c r="C57" s="5" t="s">
        <v>850</v>
      </c>
      <c r="D57" s="8">
        <v>2021</v>
      </c>
    </row>
    <row r="58" spans="1:4" x14ac:dyDescent="0.3">
      <c r="A58" s="8">
        <v>4163</v>
      </c>
      <c r="B58" s="12" t="s">
        <v>858</v>
      </c>
      <c r="C58" s="5" t="s">
        <v>859</v>
      </c>
      <c r="D58" s="8">
        <v>2021</v>
      </c>
    </row>
    <row r="59" spans="1:4" x14ac:dyDescent="0.3">
      <c r="A59" s="8">
        <v>59</v>
      </c>
      <c r="B59" s="12" t="s">
        <v>867</v>
      </c>
      <c r="C59" s="5" t="s">
        <v>868</v>
      </c>
      <c r="D59" s="8">
        <v>2021</v>
      </c>
    </row>
    <row r="60" spans="1:4" x14ac:dyDescent="0.3">
      <c r="A60" s="8">
        <v>121</v>
      </c>
      <c r="B60" s="12" t="s">
        <v>892</v>
      </c>
      <c r="C60" s="5" t="s">
        <v>893</v>
      </c>
      <c r="D60" s="8">
        <v>2021</v>
      </c>
    </row>
    <row r="61" spans="1:4" x14ac:dyDescent="0.3">
      <c r="A61" s="8">
        <v>49</v>
      </c>
      <c r="B61" s="12" t="s">
        <v>916</v>
      </c>
      <c r="C61" s="5" t="s">
        <v>917</v>
      </c>
      <c r="D61" s="8">
        <v>2021</v>
      </c>
    </row>
    <row r="62" spans="1:4" x14ac:dyDescent="0.3">
      <c r="A62" s="8">
        <v>74</v>
      </c>
      <c r="B62" s="12" t="s">
        <v>925</v>
      </c>
      <c r="C62" s="5" t="s">
        <v>926</v>
      </c>
      <c r="D62" s="8">
        <v>2021</v>
      </c>
    </row>
    <row r="63" spans="1:4" x14ac:dyDescent="0.3">
      <c r="A63" s="8">
        <v>391</v>
      </c>
      <c r="B63" s="12" t="s">
        <v>958</v>
      </c>
      <c r="C63" s="5" t="s">
        <v>959</v>
      </c>
      <c r="D63" s="8">
        <v>2021</v>
      </c>
    </row>
    <row r="64" spans="1:4" x14ac:dyDescent="0.3">
      <c r="A64" s="8">
        <v>118</v>
      </c>
      <c r="B64" s="12" t="s">
        <v>979</v>
      </c>
      <c r="C64" s="5" t="s">
        <v>980</v>
      </c>
      <c r="D64" s="8">
        <v>2021</v>
      </c>
    </row>
    <row r="65" spans="1:4" x14ac:dyDescent="0.3">
      <c r="A65" s="8">
        <v>61</v>
      </c>
      <c r="B65" s="12" t="s">
        <v>986</v>
      </c>
      <c r="C65" s="5" t="s">
        <v>987</v>
      </c>
      <c r="D65" s="8">
        <v>2021</v>
      </c>
    </row>
    <row r="66" spans="1:4" x14ac:dyDescent="0.3">
      <c r="A66" s="8">
        <v>200</v>
      </c>
      <c r="B66" s="12" t="s">
        <v>994</v>
      </c>
      <c r="C66" s="5" t="s">
        <v>995</v>
      </c>
      <c r="D66" s="8">
        <v>2021</v>
      </c>
    </row>
    <row r="67" spans="1:4" x14ac:dyDescent="0.3">
      <c r="A67" s="8">
        <v>67</v>
      </c>
      <c r="B67" s="12" t="s">
        <v>1008</v>
      </c>
      <c r="C67" s="5" t="s">
        <v>1009</v>
      </c>
      <c r="D67" s="8">
        <v>2021</v>
      </c>
    </row>
    <row r="68" spans="1:4" x14ac:dyDescent="0.3">
      <c r="A68" s="8">
        <v>556</v>
      </c>
      <c r="B68" s="12" t="s">
        <v>1043</v>
      </c>
      <c r="C68" s="5" t="s">
        <v>1044</v>
      </c>
      <c r="D68" s="8">
        <v>2021</v>
      </c>
    </row>
    <row r="69" spans="1:4" x14ac:dyDescent="0.3">
      <c r="A69" s="8">
        <v>70</v>
      </c>
      <c r="B69" s="12" t="s">
        <v>1057</v>
      </c>
      <c r="C69" s="5" t="s">
        <v>1058</v>
      </c>
      <c r="D69" s="8">
        <v>2021</v>
      </c>
    </row>
    <row r="70" spans="1:4" x14ac:dyDescent="0.3">
      <c r="A70" s="8">
        <v>146</v>
      </c>
      <c r="B70" s="12" t="s">
        <v>1098</v>
      </c>
      <c r="C70" s="5" t="s">
        <v>1099</v>
      </c>
      <c r="D70" s="8">
        <v>2021</v>
      </c>
    </row>
    <row r="71" spans="1:4" x14ac:dyDescent="0.3">
      <c r="A71" s="8">
        <v>382</v>
      </c>
      <c r="B71" s="12" t="s">
        <v>1120</v>
      </c>
      <c r="C71" s="5" t="s">
        <v>1121</v>
      </c>
      <c r="D71" s="8">
        <v>2021</v>
      </c>
    </row>
    <row r="72" spans="1:4" x14ac:dyDescent="0.3">
      <c r="A72" s="8">
        <v>2062</v>
      </c>
      <c r="B72" s="12" t="s">
        <v>1128</v>
      </c>
      <c r="C72" s="5" t="s">
        <v>1129</v>
      </c>
      <c r="D72" s="8">
        <v>2021</v>
      </c>
    </row>
    <row r="73" spans="1:4" x14ac:dyDescent="0.3">
      <c r="A73" s="8">
        <v>692</v>
      </c>
      <c r="B73" s="12" t="s">
        <v>1135</v>
      </c>
      <c r="C73" s="5" t="s">
        <v>1136</v>
      </c>
      <c r="D73" s="8">
        <v>2021</v>
      </c>
    </row>
    <row r="74" spans="1:4" x14ac:dyDescent="0.3">
      <c r="A74" s="8">
        <v>43</v>
      </c>
      <c r="B74" s="12" t="s">
        <v>1143</v>
      </c>
      <c r="C74" s="5" t="s">
        <v>1144</v>
      </c>
      <c r="D74" s="8">
        <v>2021</v>
      </c>
    </row>
    <row r="75" spans="1:4" x14ac:dyDescent="0.3">
      <c r="A75" s="8">
        <v>128</v>
      </c>
      <c r="B75" s="12" t="s">
        <v>1158</v>
      </c>
      <c r="C75" s="5" t="s">
        <v>1159</v>
      </c>
      <c r="D75" s="8">
        <v>2021</v>
      </c>
    </row>
    <row r="76" spans="1:4" x14ac:dyDescent="0.3">
      <c r="A76" s="8">
        <v>150</v>
      </c>
      <c r="B76" s="12" t="s">
        <v>1180</v>
      </c>
      <c r="C76" s="5" t="s">
        <v>1181</v>
      </c>
      <c r="D76" s="8">
        <v>2021</v>
      </c>
    </row>
    <row r="77" spans="1:4" x14ac:dyDescent="0.3">
      <c r="A77" s="8">
        <v>84</v>
      </c>
      <c r="B77" s="12" t="s">
        <v>1188</v>
      </c>
      <c r="C77" s="5" t="s">
        <v>1189</v>
      </c>
      <c r="D77" s="8">
        <v>2021</v>
      </c>
    </row>
    <row r="78" spans="1:4" x14ac:dyDescent="0.3">
      <c r="A78" s="8">
        <v>64</v>
      </c>
      <c r="B78" s="12" t="s">
        <v>1195</v>
      </c>
      <c r="C78" s="5" t="s">
        <v>1196</v>
      </c>
      <c r="D78" s="8">
        <v>2021</v>
      </c>
    </row>
    <row r="79" spans="1:4" x14ac:dyDescent="0.3">
      <c r="A79" s="8">
        <v>144</v>
      </c>
      <c r="B79" s="12" t="s">
        <v>1202</v>
      </c>
      <c r="C79" s="5" t="s">
        <v>1203</v>
      </c>
      <c r="D79" s="8">
        <v>2021</v>
      </c>
    </row>
    <row r="80" spans="1:4" x14ac:dyDescent="0.3">
      <c r="A80" s="8">
        <v>464</v>
      </c>
      <c r="B80" s="12" t="s">
        <v>1210</v>
      </c>
      <c r="C80" s="5" t="s">
        <v>1211</v>
      </c>
      <c r="D80" s="8">
        <v>2021</v>
      </c>
    </row>
    <row r="81" spans="1:4" x14ac:dyDescent="0.3">
      <c r="A81" s="8">
        <v>83</v>
      </c>
      <c r="B81" s="12" t="s">
        <v>1217</v>
      </c>
      <c r="C81" s="5" t="s">
        <v>1218</v>
      </c>
      <c r="D81" s="8">
        <v>2021</v>
      </c>
    </row>
    <row r="82" spans="1:4" x14ac:dyDescent="0.3">
      <c r="A82" s="8">
        <v>113</v>
      </c>
      <c r="B82" s="12" t="s">
        <v>1265</v>
      </c>
      <c r="C82" s="5" t="s">
        <v>1266</v>
      </c>
      <c r="D82" s="8">
        <v>2021</v>
      </c>
    </row>
    <row r="83" spans="1:4" x14ac:dyDescent="0.3">
      <c r="A83" s="8">
        <v>595</v>
      </c>
      <c r="B83" s="12" t="s">
        <v>1271</v>
      </c>
      <c r="C83" s="5" t="s">
        <v>1272</v>
      </c>
      <c r="D83" s="8">
        <v>2021</v>
      </c>
    </row>
    <row r="84" spans="1:4" x14ac:dyDescent="0.3">
      <c r="A84" s="8">
        <v>167</v>
      </c>
      <c r="B84" s="12" t="s">
        <v>1286</v>
      </c>
      <c r="C84" s="5" t="s">
        <v>1287</v>
      </c>
      <c r="D84" s="8">
        <v>2021</v>
      </c>
    </row>
    <row r="85" spans="1:4" x14ac:dyDescent="0.3">
      <c r="A85" s="8">
        <v>667</v>
      </c>
      <c r="B85" s="12" t="s">
        <v>1294</v>
      </c>
      <c r="C85" s="5" t="s">
        <v>1295</v>
      </c>
      <c r="D85" s="8">
        <v>2021</v>
      </c>
    </row>
    <row r="86" spans="1:4" x14ac:dyDescent="0.3">
      <c r="A86" s="8">
        <v>393</v>
      </c>
      <c r="B86" s="12" t="s">
        <v>1306</v>
      </c>
      <c r="C86" s="5" t="s">
        <v>1307</v>
      </c>
      <c r="D86" s="8">
        <v>2021</v>
      </c>
    </row>
    <row r="87" spans="1:4" x14ac:dyDescent="0.3">
      <c r="A87" s="8">
        <v>263</v>
      </c>
      <c r="B87" s="12" t="s">
        <v>1341</v>
      </c>
      <c r="C87" s="5" t="s">
        <v>1342</v>
      </c>
      <c r="D87" s="8">
        <v>2021</v>
      </c>
    </row>
    <row r="88" spans="1:4" x14ac:dyDescent="0.3">
      <c r="A88" s="8">
        <v>61</v>
      </c>
      <c r="B88" s="12" t="s">
        <v>1364</v>
      </c>
      <c r="C88" s="5" t="s">
        <v>1365</v>
      </c>
      <c r="D88" s="8">
        <v>2021</v>
      </c>
    </row>
    <row r="89" spans="1:4" x14ac:dyDescent="0.3">
      <c r="A89" s="8">
        <v>119</v>
      </c>
      <c r="B89" s="12" t="s">
        <v>1379</v>
      </c>
      <c r="C89" s="5" t="s">
        <v>1380</v>
      </c>
      <c r="D89" s="8">
        <v>2021</v>
      </c>
    </row>
    <row r="90" spans="1:4" x14ac:dyDescent="0.3">
      <c r="A90" s="8">
        <v>95</v>
      </c>
      <c r="B90" s="12" t="s">
        <v>1392</v>
      </c>
      <c r="C90" s="5" t="s">
        <v>1393</v>
      </c>
      <c r="D90" s="8">
        <v>2021</v>
      </c>
    </row>
    <row r="91" spans="1:4" x14ac:dyDescent="0.3">
      <c r="A91" s="8">
        <v>80</v>
      </c>
      <c r="B91" s="12" t="s">
        <v>1398</v>
      </c>
      <c r="C91" s="5" t="s">
        <v>1399</v>
      </c>
      <c r="D91" s="8">
        <v>2021</v>
      </c>
    </row>
    <row r="92" spans="1:4" x14ac:dyDescent="0.3">
      <c r="A92" s="8">
        <v>325</v>
      </c>
      <c r="B92" s="12" t="s">
        <v>1426</v>
      </c>
      <c r="C92" s="5" t="s">
        <v>1427</v>
      </c>
      <c r="D92" s="8">
        <v>2021</v>
      </c>
    </row>
    <row r="93" spans="1:4" x14ac:dyDescent="0.3">
      <c r="A93" s="8">
        <v>262</v>
      </c>
      <c r="B93" s="12" t="s">
        <v>1433</v>
      </c>
      <c r="C93" s="5" t="s">
        <v>1434</v>
      </c>
      <c r="D93" s="8">
        <v>2021</v>
      </c>
    </row>
    <row r="94" spans="1:4" x14ac:dyDescent="0.3">
      <c r="A94" s="8">
        <v>79</v>
      </c>
      <c r="B94" s="12" t="s">
        <v>1439</v>
      </c>
      <c r="C94" s="5" t="s">
        <v>1440</v>
      </c>
      <c r="D94" s="8">
        <v>2021</v>
      </c>
    </row>
    <row r="95" spans="1:4" x14ac:dyDescent="0.3">
      <c r="A95" s="8">
        <v>205</v>
      </c>
      <c r="B95" s="12" t="s">
        <v>1467</v>
      </c>
      <c r="C95" s="5" t="s">
        <v>1468</v>
      </c>
      <c r="D95" s="8">
        <v>2021</v>
      </c>
    </row>
    <row r="96" spans="1:4" x14ac:dyDescent="0.3">
      <c r="A96" s="8">
        <v>349</v>
      </c>
      <c r="B96" s="12" t="s">
        <v>1475</v>
      </c>
      <c r="C96" s="5" t="s">
        <v>1476</v>
      </c>
      <c r="D96" s="8">
        <v>2021</v>
      </c>
    </row>
    <row r="97" spans="1:4" x14ac:dyDescent="0.3">
      <c r="A97" s="8">
        <v>98</v>
      </c>
      <c r="B97" s="12" t="s">
        <v>1482</v>
      </c>
      <c r="C97" s="5" t="s">
        <v>1483</v>
      </c>
      <c r="D97" s="8">
        <v>2021</v>
      </c>
    </row>
    <row r="98" spans="1:4" x14ac:dyDescent="0.3">
      <c r="A98" s="8">
        <v>375</v>
      </c>
      <c r="B98" s="12" t="s">
        <v>1496</v>
      </c>
      <c r="C98" s="5" t="s">
        <v>1497</v>
      </c>
      <c r="D98" s="8">
        <v>2021</v>
      </c>
    </row>
    <row r="99" spans="1:4" x14ac:dyDescent="0.3">
      <c r="A99" s="8">
        <v>500</v>
      </c>
      <c r="B99" s="12" t="s">
        <v>1510</v>
      </c>
      <c r="C99" s="5" t="s">
        <v>1511</v>
      </c>
      <c r="D99" s="8">
        <v>2021</v>
      </c>
    </row>
    <row r="100" spans="1:4" x14ac:dyDescent="0.3">
      <c r="A100" s="8">
        <v>245</v>
      </c>
      <c r="B100" s="12" t="s">
        <v>1518</v>
      </c>
      <c r="C100" s="5" t="s">
        <v>1519</v>
      </c>
      <c r="D100" s="8">
        <v>2021</v>
      </c>
    </row>
    <row r="101" spans="1:4" x14ac:dyDescent="0.3">
      <c r="A101" s="8">
        <v>150</v>
      </c>
      <c r="B101" s="12" t="s">
        <v>1532</v>
      </c>
      <c r="C101" s="5" t="s">
        <v>1533</v>
      </c>
      <c r="D101" s="8">
        <v>2021</v>
      </c>
    </row>
    <row r="102" spans="1:4" x14ac:dyDescent="0.3">
      <c r="A102" s="8">
        <v>47</v>
      </c>
      <c r="B102" s="12" t="s">
        <v>1540</v>
      </c>
      <c r="C102" s="5" t="s">
        <v>1541</v>
      </c>
      <c r="D102" s="8">
        <v>2021</v>
      </c>
    </row>
    <row r="103" spans="1:4" x14ac:dyDescent="0.3">
      <c r="A103" s="8">
        <v>124</v>
      </c>
      <c r="B103" s="12" t="s">
        <v>1560</v>
      </c>
      <c r="C103" s="5" t="s">
        <v>1561</v>
      </c>
      <c r="D103" s="8">
        <v>2021</v>
      </c>
    </row>
    <row r="104" spans="1:4" x14ac:dyDescent="0.3">
      <c r="A104" s="8">
        <v>141</v>
      </c>
      <c r="B104" s="12" t="s">
        <v>1566</v>
      </c>
      <c r="C104" s="5" t="s">
        <v>1567</v>
      </c>
      <c r="D104" s="8">
        <v>2021</v>
      </c>
    </row>
    <row r="105" spans="1:4" x14ac:dyDescent="0.3">
      <c r="A105" s="8">
        <v>32</v>
      </c>
      <c r="B105" s="12" t="s">
        <v>1587</v>
      </c>
      <c r="C105" s="5" t="s">
        <v>1588</v>
      </c>
      <c r="D105" s="8">
        <v>2021</v>
      </c>
    </row>
    <row r="106" spans="1:4" x14ac:dyDescent="0.3">
      <c r="A106" s="8">
        <v>42</v>
      </c>
      <c r="B106" s="12" t="s">
        <v>1601</v>
      </c>
      <c r="C106" s="5" t="s">
        <v>1602</v>
      </c>
      <c r="D106" s="8">
        <v>2021</v>
      </c>
    </row>
    <row r="107" spans="1:4" x14ac:dyDescent="0.3">
      <c r="A107" s="8">
        <v>150</v>
      </c>
      <c r="B107" s="12" t="s">
        <v>1624</v>
      </c>
      <c r="C107" s="5" t="s">
        <v>1625</v>
      </c>
      <c r="D107" s="8">
        <v>2021</v>
      </c>
    </row>
    <row r="108" spans="1:4" x14ac:dyDescent="0.3">
      <c r="A108" s="8">
        <v>177</v>
      </c>
      <c r="B108" s="12" t="s">
        <v>1657</v>
      </c>
      <c r="C108" s="5" t="s">
        <v>1658</v>
      </c>
      <c r="D108" s="8">
        <v>2021</v>
      </c>
    </row>
    <row r="109" spans="1:4" x14ac:dyDescent="0.3">
      <c r="A109" s="8">
        <v>449</v>
      </c>
      <c r="B109" s="12" t="s">
        <v>1679</v>
      </c>
      <c r="C109" s="5" t="s">
        <v>1680</v>
      </c>
      <c r="D109" s="8">
        <v>2021</v>
      </c>
    </row>
    <row r="110" spans="1:4" x14ac:dyDescent="0.3">
      <c r="A110" s="8">
        <v>106</v>
      </c>
      <c r="B110" s="12" t="s">
        <v>1700</v>
      </c>
      <c r="C110" s="5" t="s">
        <v>1701</v>
      </c>
      <c r="D110" s="8">
        <v>2021</v>
      </c>
    </row>
    <row r="111" spans="1:4" x14ac:dyDescent="0.3">
      <c r="A111" s="8">
        <v>125</v>
      </c>
      <c r="B111" s="12" t="s">
        <v>1706</v>
      </c>
      <c r="C111" s="5" t="s">
        <v>1707</v>
      </c>
      <c r="D111" s="8">
        <v>2021</v>
      </c>
    </row>
    <row r="112" spans="1:4" x14ac:dyDescent="0.3">
      <c r="A112" s="8">
        <v>90</v>
      </c>
      <c r="B112" s="12" t="s">
        <v>1728</v>
      </c>
      <c r="C112" s="5" t="s">
        <v>1729</v>
      </c>
      <c r="D112" s="8">
        <v>2021</v>
      </c>
    </row>
    <row r="113" spans="1:4" x14ac:dyDescent="0.3">
      <c r="A113" s="8">
        <v>74</v>
      </c>
      <c r="B113" s="12" t="s">
        <v>1742</v>
      </c>
      <c r="C113" s="5" t="s">
        <v>1743</v>
      </c>
      <c r="D113" s="8">
        <v>2021</v>
      </c>
    </row>
    <row r="114" spans="1:4" x14ac:dyDescent="0.3">
      <c r="A114" s="8">
        <v>41</v>
      </c>
      <c r="B114" s="12" t="s">
        <v>1756</v>
      </c>
      <c r="C114" s="5" t="s">
        <v>1757</v>
      </c>
      <c r="D114" s="8">
        <v>2021</v>
      </c>
    </row>
    <row r="115" spans="1:4" x14ac:dyDescent="0.3">
      <c r="A115" s="8">
        <v>64</v>
      </c>
      <c r="B115" s="12" t="s">
        <v>1763</v>
      </c>
      <c r="C115" s="5" t="s">
        <v>1764</v>
      </c>
      <c r="D115" s="8">
        <v>2021</v>
      </c>
    </row>
    <row r="116" spans="1:4" x14ac:dyDescent="0.3">
      <c r="A116" s="8">
        <v>72</v>
      </c>
      <c r="B116" s="12" t="s">
        <v>1770</v>
      </c>
      <c r="C116" s="5" t="s">
        <v>1771</v>
      </c>
      <c r="D116" s="8">
        <v>2021</v>
      </c>
    </row>
    <row r="117" spans="1:4" x14ac:dyDescent="0.3">
      <c r="A117" s="8">
        <v>235</v>
      </c>
      <c r="B117" s="12" t="s">
        <v>1788</v>
      </c>
      <c r="C117" s="5" t="s">
        <v>1789</v>
      </c>
      <c r="D117" s="8">
        <v>2021</v>
      </c>
    </row>
    <row r="118" spans="1:4" x14ac:dyDescent="0.3">
      <c r="A118" s="8">
        <v>93</v>
      </c>
      <c r="B118" s="12" t="s">
        <v>1822</v>
      </c>
      <c r="C118" s="5" t="s">
        <v>1823</v>
      </c>
      <c r="D118" s="8">
        <v>2021</v>
      </c>
    </row>
    <row r="119" spans="1:4" x14ac:dyDescent="0.3">
      <c r="A119" s="8">
        <v>67</v>
      </c>
      <c r="B119" s="12" t="s">
        <v>1829</v>
      </c>
      <c r="C119" s="5" t="s">
        <v>1830</v>
      </c>
      <c r="D119" s="8">
        <v>2021</v>
      </c>
    </row>
    <row r="120" spans="1:4" x14ac:dyDescent="0.3">
      <c r="A120" s="8">
        <v>170</v>
      </c>
      <c r="B120" s="12" t="s">
        <v>1837</v>
      </c>
      <c r="C120" s="5" t="s">
        <v>1838</v>
      </c>
      <c r="D120" s="8">
        <v>2021</v>
      </c>
    </row>
    <row r="121" spans="1:4" x14ac:dyDescent="0.3">
      <c r="A121" s="8">
        <v>104</v>
      </c>
      <c r="B121" s="12" t="s">
        <v>1845</v>
      </c>
      <c r="C121" s="5" t="s">
        <v>1846</v>
      </c>
      <c r="D121" s="8">
        <v>2021</v>
      </c>
    </row>
    <row r="122" spans="1:4" x14ac:dyDescent="0.3">
      <c r="A122" s="8">
        <v>82</v>
      </c>
      <c r="B122" s="12" t="s">
        <v>1865</v>
      </c>
      <c r="C122" s="5" t="s">
        <v>1866</v>
      </c>
      <c r="D122" s="8">
        <v>2021</v>
      </c>
    </row>
    <row r="123" spans="1:4" x14ac:dyDescent="0.3">
      <c r="A123" s="8">
        <v>84</v>
      </c>
      <c r="B123" s="12" t="s">
        <v>1879</v>
      </c>
      <c r="C123" s="5" t="s">
        <v>1880</v>
      </c>
      <c r="D123" s="8">
        <v>2021</v>
      </c>
    </row>
    <row r="124" spans="1:4" x14ac:dyDescent="0.3">
      <c r="A124" s="8">
        <v>62</v>
      </c>
      <c r="B124" s="12" t="s">
        <v>1886</v>
      </c>
      <c r="C124" s="5" t="s">
        <v>1887</v>
      </c>
      <c r="D124" s="8">
        <v>2021</v>
      </c>
    </row>
    <row r="125" spans="1:4" x14ac:dyDescent="0.3">
      <c r="A125" s="8">
        <v>51</v>
      </c>
      <c r="B125" s="12" t="s">
        <v>1900</v>
      </c>
      <c r="C125" s="5" t="s">
        <v>1901</v>
      </c>
      <c r="D125" s="8">
        <v>2021</v>
      </c>
    </row>
    <row r="126" spans="1:4" x14ac:dyDescent="0.3">
      <c r="A126" s="8">
        <v>51</v>
      </c>
      <c r="B126" s="12" t="s">
        <v>1906</v>
      </c>
      <c r="C126" s="5" t="s">
        <v>1907</v>
      </c>
      <c r="D126" s="8">
        <v>2021</v>
      </c>
    </row>
    <row r="127" spans="1:4" x14ac:dyDescent="0.3">
      <c r="A127" s="8">
        <v>88</v>
      </c>
      <c r="B127" s="12" t="s">
        <v>1935</v>
      </c>
      <c r="C127" s="5" t="s">
        <v>1936</v>
      </c>
      <c r="D127" s="8">
        <v>2021</v>
      </c>
    </row>
    <row r="128" spans="1:4" x14ac:dyDescent="0.3">
      <c r="A128" s="8">
        <v>63</v>
      </c>
      <c r="B128" s="12" t="s">
        <v>1953</v>
      </c>
      <c r="C128" s="5" t="s">
        <v>1954</v>
      </c>
      <c r="D128" s="8">
        <v>2021</v>
      </c>
    </row>
    <row r="129" spans="1:4" x14ac:dyDescent="0.3">
      <c r="A129" s="8">
        <v>95</v>
      </c>
      <c r="B129" s="12" t="s">
        <v>1967</v>
      </c>
      <c r="C129" s="5" t="s">
        <v>1968</v>
      </c>
      <c r="D129" s="8">
        <v>2021</v>
      </c>
    </row>
    <row r="130" spans="1:4" x14ac:dyDescent="0.3">
      <c r="A130" s="8">
        <v>37</v>
      </c>
      <c r="B130" s="12" t="s">
        <v>1980</v>
      </c>
      <c r="C130" s="5" t="s">
        <v>1981</v>
      </c>
      <c r="D130" s="8">
        <v>2021</v>
      </c>
    </row>
    <row r="131" spans="1:4" x14ac:dyDescent="0.3">
      <c r="A131" s="8">
        <v>43</v>
      </c>
      <c r="B131" s="12" t="s">
        <v>2017</v>
      </c>
      <c r="C131" s="5" t="s">
        <v>2018</v>
      </c>
      <c r="D131" s="8">
        <v>2021</v>
      </c>
    </row>
    <row r="132" spans="1:4" x14ac:dyDescent="0.3">
      <c r="A132" s="8">
        <v>60</v>
      </c>
      <c r="B132" s="12" t="s">
        <v>2024</v>
      </c>
      <c r="C132" s="5" t="s">
        <v>2025</v>
      </c>
      <c r="D132" s="8">
        <v>2021</v>
      </c>
    </row>
    <row r="133" spans="1:4" x14ac:dyDescent="0.3">
      <c r="A133" s="8">
        <v>82</v>
      </c>
      <c r="B133" s="12" t="s">
        <v>2045</v>
      </c>
      <c r="C133" s="5" t="s">
        <v>2046</v>
      </c>
      <c r="D133" s="8">
        <v>2021</v>
      </c>
    </row>
    <row r="134" spans="1:4" x14ac:dyDescent="0.3">
      <c r="A134" s="8">
        <v>65</v>
      </c>
      <c r="B134" s="12" t="s">
        <v>2051</v>
      </c>
      <c r="C134" s="5" t="s">
        <v>2052</v>
      </c>
      <c r="D134" s="8">
        <v>2021</v>
      </c>
    </row>
    <row r="135" spans="1:4" x14ac:dyDescent="0.3">
      <c r="A135" s="8">
        <v>38</v>
      </c>
      <c r="B135" s="12" t="s">
        <v>2059</v>
      </c>
      <c r="C135" s="5" t="s">
        <v>2060</v>
      </c>
      <c r="D135" s="8">
        <v>2021</v>
      </c>
    </row>
    <row r="136" spans="1:4" x14ac:dyDescent="0.3">
      <c r="A136" s="8">
        <v>81</v>
      </c>
      <c r="B136" s="12" t="s">
        <v>2072</v>
      </c>
      <c r="C136" s="5" t="s">
        <v>2073</v>
      </c>
      <c r="D136" s="8">
        <v>2021</v>
      </c>
    </row>
    <row r="137" spans="1:4" x14ac:dyDescent="0.3">
      <c r="A137" s="8">
        <v>61</v>
      </c>
      <c r="B137" s="12" t="s">
        <v>2080</v>
      </c>
      <c r="C137" s="5" t="s">
        <v>2081</v>
      </c>
      <c r="D137" s="8">
        <v>2021</v>
      </c>
    </row>
    <row r="138" spans="1:4" x14ac:dyDescent="0.3">
      <c r="A138" s="8">
        <v>40</v>
      </c>
      <c r="B138" s="12" t="s">
        <v>2086</v>
      </c>
      <c r="C138" s="5" t="s">
        <v>2087</v>
      </c>
      <c r="D138" s="8">
        <v>2021</v>
      </c>
    </row>
    <row r="139" spans="1:4" x14ac:dyDescent="0.3">
      <c r="A139" s="8">
        <v>596</v>
      </c>
      <c r="B139" s="12" t="s">
        <v>2093</v>
      </c>
      <c r="C139" s="5" t="s">
        <v>2094</v>
      </c>
      <c r="D139" s="8">
        <v>2021</v>
      </c>
    </row>
    <row r="140" spans="1:4" x14ac:dyDescent="0.3">
      <c r="A140" s="8">
        <v>36</v>
      </c>
      <c r="B140" s="12" t="s">
        <v>2099</v>
      </c>
      <c r="C140" s="5" t="s">
        <v>2100</v>
      </c>
      <c r="D140" s="8">
        <v>2021</v>
      </c>
    </row>
    <row r="141" spans="1:4" x14ac:dyDescent="0.3">
      <c r="A141" s="8">
        <v>83</v>
      </c>
      <c r="B141" s="12" t="s">
        <v>2141</v>
      </c>
      <c r="C141" s="5" t="s">
        <v>2142</v>
      </c>
      <c r="D141" s="8">
        <v>2021</v>
      </c>
    </row>
    <row r="142" spans="1:4" x14ac:dyDescent="0.3">
      <c r="A142" s="8">
        <v>122</v>
      </c>
      <c r="B142" s="12" t="s">
        <v>2149</v>
      </c>
      <c r="C142" s="5" t="s">
        <v>2150</v>
      </c>
      <c r="D142" s="8">
        <v>2021</v>
      </c>
    </row>
    <row r="143" spans="1:4" x14ac:dyDescent="0.3">
      <c r="A143" s="8">
        <v>46</v>
      </c>
      <c r="B143" s="12" t="s">
        <v>2180</v>
      </c>
      <c r="C143" s="5" t="s">
        <v>2181</v>
      </c>
      <c r="D143" s="8">
        <v>2021</v>
      </c>
    </row>
    <row r="144" spans="1:4" x14ac:dyDescent="0.3">
      <c r="A144" s="8">
        <v>32</v>
      </c>
      <c r="B144" s="12" t="s">
        <v>2187</v>
      </c>
      <c r="C144" s="5" t="s">
        <v>2188</v>
      </c>
      <c r="D144" s="8">
        <v>2021</v>
      </c>
    </row>
    <row r="145" spans="1:4" x14ac:dyDescent="0.3">
      <c r="A145" s="8">
        <v>118</v>
      </c>
      <c r="B145" s="12" t="s">
        <v>2208</v>
      </c>
      <c r="C145" s="5" t="s">
        <v>2209</v>
      </c>
      <c r="D145" s="8">
        <v>2021</v>
      </c>
    </row>
    <row r="146" spans="1:4" x14ac:dyDescent="0.3">
      <c r="A146" s="8">
        <v>224</v>
      </c>
      <c r="B146" s="12" t="s">
        <v>2214</v>
      </c>
      <c r="C146" s="5" t="s">
        <v>2215</v>
      </c>
      <c r="D146" s="8">
        <v>2021</v>
      </c>
    </row>
    <row r="147" spans="1:4" x14ac:dyDescent="0.3">
      <c r="A147" s="8">
        <v>62</v>
      </c>
      <c r="B147" s="12" t="s">
        <v>2221</v>
      </c>
      <c r="C147" s="5" t="s">
        <v>2222</v>
      </c>
      <c r="D147" s="8">
        <v>2021</v>
      </c>
    </row>
    <row r="148" spans="1:4" x14ac:dyDescent="0.3">
      <c r="A148" s="8">
        <v>178</v>
      </c>
      <c r="B148" s="12" t="s">
        <v>2249</v>
      </c>
      <c r="C148" s="5" t="s">
        <v>2250</v>
      </c>
      <c r="D148" s="8">
        <v>2021</v>
      </c>
    </row>
    <row r="149" spans="1:4" x14ac:dyDescent="0.3">
      <c r="A149" s="8">
        <v>59</v>
      </c>
      <c r="B149" s="12" t="s">
        <v>2275</v>
      </c>
      <c r="C149" s="5" t="s">
        <v>2276</v>
      </c>
      <c r="D149" s="8">
        <v>2021</v>
      </c>
    </row>
    <row r="150" spans="1:4" x14ac:dyDescent="0.3">
      <c r="A150" s="8">
        <v>128</v>
      </c>
      <c r="B150" s="12" t="s">
        <v>2281</v>
      </c>
      <c r="C150" s="5" t="s">
        <v>2282</v>
      </c>
      <c r="D150" s="8">
        <v>2021</v>
      </c>
    </row>
    <row r="151" spans="1:4" x14ac:dyDescent="0.3">
      <c r="A151" s="8">
        <v>102</v>
      </c>
      <c r="B151" s="12" t="s">
        <v>2301</v>
      </c>
      <c r="C151" s="5" t="s">
        <v>2302</v>
      </c>
      <c r="D151" s="8">
        <v>2021</v>
      </c>
    </row>
    <row r="152" spans="1:4" x14ac:dyDescent="0.3">
      <c r="A152" s="8">
        <v>75</v>
      </c>
      <c r="B152" s="12" t="s">
        <v>2315</v>
      </c>
      <c r="C152" s="5" t="s">
        <v>2316</v>
      </c>
      <c r="D152" s="8">
        <v>2021</v>
      </c>
    </row>
    <row r="153" spans="1:4" x14ac:dyDescent="0.3">
      <c r="A153" s="8">
        <v>95</v>
      </c>
      <c r="B153" s="12" t="s">
        <v>2333</v>
      </c>
      <c r="C153" s="5" t="s">
        <v>2334</v>
      </c>
      <c r="D153" s="8">
        <v>2021</v>
      </c>
    </row>
    <row r="154" spans="1:4" x14ac:dyDescent="0.3">
      <c r="A154" s="8">
        <v>90</v>
      </c>
      <c r="B154" s="12" t="s">
        <v>2345</v>
      </c>
      <c r="C154" s="5" t="s">
        <v>2346</v>
      </c>
      <c r="D154" s="8">
        <v>2021</v>
      </c>
    </row>
    <row r="155" spans="1:4" x14ac:dyDescent="0.3">
      <c r="A155" s="8">
        <v>52</v>
      </c>
      <c r="B155" s="12" t="s">
        <v>2352</v>
      </c>
      <c r="C155" s="5" t="s">
        <v>2353</v>
      </c>
      <c r="D155" s="8">
        <v>2021</v>
      </c>
    </row>
    <row r="156" spans="1:4" x14ac:dyDescent="0.3">
      <c r="A156" s="8">
        <v>84</v>
      </c>
      <c r="B156" s="12" t="s">
        <v>2359</v>
      </c>
      <c r="C156" s="5" t="s">
        <v>2360</v>
      </c>
      <c r="D156" s="8">
        <v>2021</v>
      </c>
    </row>
    <row r="157" spans="1:4" x14ac:dyDescent="0.3">
      <c r="A157" s="8">
        <v>77</v>
      </c>
      <c r="B157" s="12" t="s">
        <v>2371</v>
      </c>
      <c r="C157" s="5" t="s">
        <v>2372</v>
      </c>
      <c r="D157" s="8">
        <v>2021</v>
      </c>
    </row>
    <row r="158" spans="1:4" x14ac:dyDescent="0.3">
      <c r="A158" s="8">
        <v>175</v>
      </c>
      <c r="B158" s="12" t="s">
        <v>2390</v>
      </c>
      <c r="C158" s="5" t="s">
        <v>2391</v>
      </c>
      <c r="D158" s="8">
        <v>2021</v>
      </c>
    </row>
    <row r="159" spans="1:4" x14ac:dyDescent="0.3">
      <c r="A159" s="8">
        <v>358</v>
      </c>
      <c r="B159" s="12" t="s">
        <v>2455</v>
      </c>
      <c r="C159" s="5" t="s">
        <v>2456</v>
      </c>
      <c r="D159" s="8">
        <v>2021</v>
      </c>
    </row>
    <row r="160" spans="1:4" x14ac:dyDescent="0.3">
      <c r="A160" s="8">
        <v>422</v>
      </c>
      <c r="B160" s="12" t="s">
        <v>2461</v>
      </c>
      <c r="C160" s="5" t="s">
        <v>2462</v>
      </c>
      <c r="D160" s="8">
        <v>2021</v>
      </c>
    </row>
    <row r="161" spans="1:4" x14ac:dyDescent="0.3">
      <c r="A161" s="8">
        <v>222</v>
      </c>
      <c r="B161" s="12" t="s">
        <v>2467</v>
      </c>
      <c r="C161" s="5" t="s">
        <v>2468</v>
      </c>
      <c r="D161" s="8">
        <v>2021</v>
      </c>
    </row>
    <row r="162" spans="1:4" x14ac:dyDescent="0.3">
      <c r="A162" s="8">
        <v>49</v>
      </c>
      <c r="B162" s="12" t="s">
        <v>2489</v>
      </c>
      <c r="C162" s="5" t="s">
        <v>2490</v>
      </c>
      <c r="D162" s="8">
        <v>2021</v>
      </c>
    </row>
    <row r="163" spans="1:4" x14ac:dyDescent="0.3">
      <c r="A163" s="8">
        <v>184</v>
      </c>
      <c r="B163" s="12" t="s">
        <v>2495</v>
      </c>
      <c r="C163" s="5" t="s">
        <v>2496</v>
      </c>
      <c r="D163" s="8">
        <v>2021</v>
      </c>
    </row>
    <row r="164" spans="1:4" x14ac:dyDescent="0.3">
      <c r="A164" s="8">
        <v>141</v>
      </c>
      <c r="B164" s="12" t="s">
        <v>2502</v>
      </c>
      <c r="C164" s="5" t="s">
        <v>2503</v>
      </c>
      <c r="D164" s="8">
        <v>2021</v>
      </c>
    </row>
    <row r="165" spans="1:4" x14ac:dyDescent="0.3">
      <c r="A165" s="8">
        <v>73</v>
      </c>
      <c r="B165" s="12" t="s">
        <v>2509</v>
      </c>
      <c r="C165" s="5" t="s">
        <v>2510</v>
      </c>
      <c r="D165" s="8">
        <v>2021</v>
      </c>
    </row>
    <row r="166" spans="1:4" x14ac:dyDescent="0.3">
      <c r="A166" s="8">
        <v>296</v>
      </c>
      <c r="B166" s="12" t="s">
        <v>2521</v>
      </c>
      <c r="C166" s="5" t="s">
        <v>2522</v>
      </c>
      <c r="D166" s="8">
        <v>2021</v>
      </c>
    </row>
    <row r="167" spans="1:4" x14ac:dyDescent="0.3">
      <c r="A167" s="8">
        <v>44</v>
      </c>
      <c r="B167" s="12" t="s">
        <v>2541</v>
      </c>
      <c r="C167" s="5" t="s">
        <v>2542</v>
      </c>
      <c r="D167" s="8">
        <v>2021</v>
      </c>
    </row>
    <row r="168" spans="1:4" x14ac:dyDescent="0.3">
      <c r="A168" s="8">
        <v>54</v>
      </c>
      <c r="B168" s="12" t="s">
        <v>2548</v>
      </c>
      <c r="C168" s="5" t="s">
        <v>2549</v>
      </c>
      <c r="D168" s="8">
        <v>2021</v>
      </c>
    </row>
    <row r="169" spans="1:4" x14ac:dyDescent="0.3">
      <c r="A169" s="8">
        <v>126</v>
      </c>
      <c r="B169" s="12" t="s">
        <v>2569</v>
      </c>
      <c r="C169" s="5" t="s">
        <v>2570</v>
      </c>
      <c r="D169" s="8">
        <v>2021</v>
      </c>
    </row>
    <row r="170" spans="1:4" x14ac:dyDescent="0.3">
      <c r="A170" s="8">
        <v>26</v>
      </c>
      <c r="B170" s="12" t="s">
        <v>2576</v>
      </c>
      <c r="C170" s="5" t="s">
        <v>2577</v>
      </c>
      <c r="D170" s="8">
        <v>2021</v>
      </c>
    </row>
    <row r="171" spans="1:4" x14ac:dyDescent="0.3">
      <c r="A171" s="8">
        <v>95</v>
      </c>
      <c r="B171" s="12" t="s">
        <v>2583</v>
      </c>
      <c r="C171" s="5" t="s">
        <v>2584</v>
      </c>
      <c r="D171" s="8">
        <v>2021</v>
      </c>
    </row>
    <row r="172" spans="1:4" x14ac:dyDescent="0.3">
      <c r="A172" s="8">
        <v>40</v>
      </c>
      <c r="B172" s="12" t="s">
        <v>2596</v>
      </c>
      <c r="C172" s="5" t="s">
        <v>2597</v>
      </c>
      <c r="D172" s="8">
        <v>2021</v>
      </c>
    </row>
    <row r="173" spans="1:4" x14ac:dyDescent="0.3">
      <c r="A173" s="8">
        <v>127</v>
      </c>
      <c r="B173" s="12" t="s">
        <v>2610</v>
      </c>
      <c r="C173" s="5" t="s">
        <v>2611</v>
      </c>
      <c r="D173" s="8">
        <v>2021</v>
      </c>
    </row>
    <row r="174" spans="1:4" x14ac:dyDescent="0.3">
      <c r="A174" s="8">
        <v>42</v>
      </c>
      <c r="B174" s="12" t="s">
        <v>2616</v>
      </c>
      <c r="C174" s="5" t="s">
        <v>2617</v>
      </c>
      <c r="D174" s="8">
        <v>2021</v>
      </c>
    </row>
    <row r="175" spans="1:4" x14ac:dyDescent="0.3">
      <c r="A175" s="8">
        <v>166</v>
      </c>
      <c r="B175" s="12" t="s">
        <v>2623</v>
      </c>
      <c r="C175" s="5" t="s">
        <v>2624</v>
      </c>
      <c r="D175" s="8">
        <v>2021</v>
      </c>
    </row>
    <row r="176" spans="1:4" x14ac:dyDescent="0.3">
      <c r="A176" s="8">
        <v>65</v>
      </c>
      <c r="B176" s="12" t="s">
        <v>2638</v>
      </c>
      <c r="C176" s="5" t="s">
        <v>2639</v>
      </c>
      <c r="D176" s="8">
        <v>2021</v>
      </c>
    </row>
    <row r="177" spans="1:4" x14ac:dyDescent="0.3">
      <c r="A177" s="8">
        <v>65</v>
      </c>
      <c r="B177" s="12" t="s">
        <v>2655</v>
      </c>
      <c r="C177" s="5" t="s">
        <v>2656</v>
      </c>
      <c r="D177" s="8">
        <v>2021</v>
      </c>
    </row>
    <row r="178" spans="1:4" x14ac:dyDescent="0.3">
      <c r="A178" s="8">
        <v>53</v>
      </c>
      <c r="B178" s="12" t="s">
        <v>2680</v>
      </c>
      <c r="C178" s="5" t="s">
        <v>2681</v>
      </c>
      <c r="D178" s="8">
        <v>2021</v>
      </c>
    </row>
    <row r="179" spans="1:4" x14ac:dyDescent="0.3">
      <c r="A179" s="8">
        <v>116</v>
      </c>
      <c r="B179" s="12" t="s">
        <v>2706</v>
      </c>
      <c r="C179" s="5" t="s">
        <v>2707</v>
      </c>
      <c r="D179" s="8">
        <v>2021</v>
      </c>
    </row>
    <row r="180" spans="1:4" x14ac:dyDescent="0.3">
      <c r="A180" s="8">
        <v>143</v>
      </c>
      <c r="B180" s="12" t="s">
        <v>2714</v>
      </c>
      <c r="C180" s="5" t="s">
        <v>2715</v>
      </c>
      <c r="D180" s="8">
        <v>2021</v>
      </c>
    </row>
    <row r="181" spans="1:4" x14ac:dyDescent="0.3">
      <c r="A181" s="8">
        <v>47</v>
      </c>
      <c r="B181" s="12" t="s">
        <v>2730</v>
      </c>
      <c r="C181" s="5" t="s">
        <v>2731</v>
      </c>
      <c r="D181" s="8">
        <v>2021</v>
      </c>
    </row>
    <row r="182" spans="1:4" x14ac:dyDescent="0.3">
      <c r="A182" s="8">
        <v>209</v>
      </c>
      <c r="B182" s="12" t="s">
        <v>2739</v>
      </c>
      <c r="C182" s="5" t="s">
        <v>2740</v>
      </c>
      <c r="D182" s="8">
        <v>2021</v>
      </c>
    </row>
    <row r="183" spans="1:4" x14ac:dyDescent="0.3">
      <c r="A183" s="8">
        <v>62</v>
      </c>
      <c r="B183" s="12" t="s">
        <v>2773</v>
      </c>
      <c r="C183" s="5" t="s">
        <v>2774</v>
      </c>
      <c r="D183" s="8">
        <v>2021</v>
      </c>
    </row>
    <row r="184" spans="1:4" x14ac:dyDescent="0.3">
      <c r="A184" s="8">
        <v>82</v>
      </c>
      <c r="B184" s="12" t="s">
        <v>2781</v>
      </c>
      <c r="C184" s="5" t="s">
        <v>2782</v>
      </c>
      <c r="D184" s="8">
        <v>2021</v>
      </c>
    </row>
    <row r="185" spans="1:4" x14ac:dyDescent="0.3">
      <c r="A185" s="8">
        <v>146</v>
      </c>
      <c r="B185" s="12" t="s">
        <v>2814</v>
      </c>
      <c r="C185" s="5" t="s">
        <v>2815</v>
      </c>
      <c r="D185" s="8">
        <v>2021</v>
      </c>
    </row>
    <row r="186" spans="1:4" x14ac:dyDescent="0.3">
      <c r="A186" s="8">
        <v>82</v>
      </c>
      <c r="B186" s="12" t="s">
        <v>813</v>
      </c>
      <c r="C186" s="5" t="s">
        <v>2845</v>
      </c>
      <c r="D186" s="8">
        <v>2021</v>
      </c>
    </row>
    <row r="187" spans="1:4" x14ac:dyDescent="0.3">
      <c r="A187" s="8">
        <v>84</v>
      </c>
      <c r="B187" s="12" t="s">
        <v>2892</v>
      </c>
      <c r="C187" s="5" t="s">
        <v>2893</v>
      </c>
      <c r="D187" s="8">
        <v>2021</v>
      </c>
    </row>
    <row r="188" spans="1:4" x14ac:dyDescent="0.3">
      <c r="A188" s="8">
        <v>100</v>
      </c>
      <c r="B188" s="12" t="s">
        <v>556</v>
      </c>
      <c r="C188" s="5" t="s">
        <v>2935</v>
      </c>
      <c r="D188" s="8">
        <v>2021</v>
      </c>
    </row>
    <row r="189" spans="1:4" x14ac:dyDescent="0.3">
      <c r="A189" s="8">
        <v>137</v>
      </c>
      <c r="B189" s="12" t="s">
        <v>2958</v>
      </c>
      <c r="C189" s="5" t="s">
        <v>2959</v>
      </c>
      <c r="D189" s="8">
        <v>2021</v>
      </c>
    </row>
    <row r="190" spans="1:4" x14ac:dyDescent="0.3">
      <c r="A190" s="8">
        <v>102</v>
      </c>
      <c r="B190" s="12" t="s">
        <v>3007</v>
      </c>
      <c r="C190" s="5" t="s">
        <v>3008</v>
      </c>
      <c r="D190" s="8">
        <v>2021</v>
      </c>
    </row>
    <row r="191" spans="1:4" x14ac:dyDescent="0.3">
      <c r="A191" s="8">
        <v>162</v>
      </c>
      <c r="B191" s="12" t="s">
        <v>3032</v>
      </c>
      <c r="C191" s="5" t="s">
        <v>3033</v>
      </c>
      <c r="D191" s="8">
        <v>2021</v>
      </c>
    </row>
    <row r="192" spans="1:4" x14ac:dyDescent="0.3">
      <c r="A192" s="8">
        <v>61</v>
      </c>
      <c r="B192" s="12" t="s">
        <v>3040</v>
      </c>
      <c r="C192" s="5" t="s">
        <v>3041</v>
      </c>
      <c r="D192" s="8">
        <v>2021</v>
      </c>
    </row>
    <row r="193" spans="1:4" x14ac:dyDescent="0.3">
      <c r="A193" s="8">
        <v>206</v>
      </c>
      <c r="B193" s="12" t="s">
        <v>3065</v>
      </c>
      <c r="C193" s="5" t="s">
        <v>3066</v>
      </c>
      <c r="D193" s="8">
        <v>2021</v>
      </c>
    </row>
    <row r="194" spans="1:4" x14ac:dyDescent="0.3">
      <c r="A194" s="8">
        <v>135</v>
      </c>
      <c r="B194" s="12" t="s">
        <v>3073</v>
      </c>
      <c r="C194" s="5" t="s">
        <v>3074</v>
      </c>
      <c r="D194" s="8">
        <v>2021</v>
      </c>
    </row>
    <row r="195" spans="1:4" x14ac:dyDescent="0.3">
      <c r="A195" s="8">
        <v>96</v>
      </c>
      <c r="B195" s="12" t="s">
        <v>3081</v>
      </c>
      <c r="C195" s="5" t="s">
        <v>3082</v>
      </c>
      <c r="D195" s="8">
        <v>2021</v>
      </c>
    </row>
    <row r="196" spans="1:4" x14ac:dyDescent="0.3">
      <c r="A196" s="8">
        <v>198</v>
      </c>
      <c r="B196" s="12" t="s">
        <v>3097</v>
      </c>
      <c r="C196" s="5" t="s">
        <v>3098</v>
      </c>
      <c r="D196" s="8">
        <v>2021</v>
      </c>
    </row>
    <row r="197" spans="1:4" x14ac:dyDescent="0.3">
      <c r="A197" s="8">
        <v>116</v>
      </c>
      <c r="B197" s="12" t="s">
        <v>3106</v>
      </c>
      <c r="C197" s="5" t="s">
        <v>3107</v>
      </c>
      <c r="D197" s="8">
        <v>2021</v>
      </c>
    </row>
    <row r="198" spans="1:4" x14ac:dyDescent="0.3">
      <c r="A198" s="8">
        <v>92</v>
      </c>
      <c r="B198" s="12" t="s">
        <v>3113</v>
      </c>
      <c r="C198" s="5" t="s">
        <v>3114</v>
      </c>
      <c r="D198" s="8">
        <v>2021</v>
      </c>
    </row>
    <row r="199" spans="1:4" x14ac:dyDescent="0.3">
      <c r="A199" s="8">
        <v>186</v>
      </c>
      <c r="B199" s="12" t="s">
        <v>3120</v>
      </c>
      <c r="C199" s="5" t="s">
        <v>3121</v>
      </c>
      <c r="D199" s="8">
        <v>2021</v>
      </c>
    </row>
    <row r="200" spans="1:4" x14ac:dyDescent="0.3">
      <c r="A200" s="8">
        <v>64</v>
      </c>
      <c r="B200" s="12" t="s">
        <v>3138</v>
      </c>
      <c r="C200" s="5" t="s">
        <v>3139</v>
      </c>
      <c r="D200" s="8">
        <v>2021</v>
      </c>
    </row>
    <row r="201" spans="1:4" x14ac:dyDescent="0.3">
      <c r="A201" s="8">
        <v>100</v>
      </c>
      <c r="B201" s="12" t="s">
        <v>3147</v>
      </c>
      <c r="C201" s="5" t="s">
        <v>3148</v>
      </c>
      <c r="D201" s="8">
        <v>2021</v>
      </c>
    </row>
    <row r="202" spans="1:4" x14ac:dyDescent="0.3">
      <c r="A202" s="8">
        <v>78</v>
      </c>
      <c r="B202" s="12" t="s">
        <v>3163</v>
      </c>
      <c r="C202" s="5" t="s">
        <v>3164</v>
      </c>
      <c r="D202" s="8">
        <v>2021</v>
      </c>
    </row>
    <row r="203" spans="1:4" x14ac:dyDescent="0.3">
      <c r="A203" s="8">
        <v>54</v>
      </c>
      <c r="B203" s="12" t="s">
        <v>3269</v>
      </c>
      <c r="C203" s="5" t="s">
        <v>3270</v>
      </c>
      <c r="D203" s="8">
        <v>2021</v>
      </c>
    </row>
    <row r="204" spans="1:4" x14ac:dyDescent="0.3">
      <c r="A204" s="8">
        <v>104</v>
      </c>
      <c r="B204" s="12" t="s">
        <v>3285</v>
      </c>
      <c r="C204" s="5" t="s">
        <v>3286</v>
      </c>
      <c r="D204" s="8">
        <v>2021</v>
      </c>
    </row>
    <row r="205" spans="1:4" x14ac:dyDescent="0.3">
      <c r="A205" s="8">
        <v>57</v>
      </c>
      <c r="B205" s="12" t="s">
        <v>3339</v>
      </c>
      <c r="C205" s="5" t="s">
        <v>3340</v>
      </c>
      <c r="D205" s="8">
        <v>2021</v>
      </c>
    </row>
    <row r="206" spans="1:4" x14ac:dyDescent="0.3">
      <c r="A206" s="8">
        <v>38</v>
      </c>
      <c r="B206" s="12" t="s">
        <v>3346</v>
      </c>
      <c r="C206" s="5" t="s">
        <v>3347</v>
      </c>
      <c r="D206" s="8">
        <v>2021</v>
      </c>
    </row>
    <row r="207" spans="1:4" x14ac:dyDescent="0.3">
      <c r="A207" s="8">
        <v>54</v>
      </c>
      <c r="B207" s="12" t="s">
        <v>3354</v>
      </c>
      <c r="C207" s="5" t="s">
        <v>3355</v>
      </c>
      <c r="D207" s="8">
        <v>2021</v>
      </c>
    </row>
    <row r="208" spans="1:4" x14ac:dyDescent="0.3">
      <c r="A208" s="8">
        <v>45</v>
      </c>
      <c r="B208" s="12" t="s">
        <v>3361</v>
      </c>
      <c r="C208" s="5" t="s">
        <v>3362</v>
      </c>
      <c r="D208" s="8">
        <v>2021</v>
      </c>
    </row>
    <row r="209" spans="1:4" x14ac:dyDescent="0.3">
      <c r="A209" s="8">
        <v>131</v>
      </c>
      <c r="B209" s="12" t="s">
        <v>3395</v>
      </c>
      <c r="C209" s="5" t="s">
        <v>3396</v>
      </c>
      <c r="D209" s="8">
        <v>2021</v>
      </c>
    </row>
    <row r="210" spans="1:4" x14ac:dyDescent="0.3">
      <c r="A210" s="8">
        <v>77</v>
      </c>
      <c r="B210" s="12" t="s">
        <v>3426</v>
      </c>
      <c r="C210" s="5" t="s">
        <v>3427</v>
      </c>
      <c r="D210" s="8">
        <v>2021</v>
      </c>
    </row>
    <row r="211" spans="1:4" x14ac:dyDescent="0.3">
      <c r="A211" s="8">
        <v>59</v>
      </c>
      <c r="B211" s="12" t="s">
        <v>3450</v>
      </c>
      <c r="C211" s="5" t="s">
        <v>3451</v>
      </c>
      <c r="D211" s="8">
        <v>2021</v>
      </c>
    </row>
    <row r="212" spans="1:4" x14ac:dyDescent="0.3">
      <c r="A212" s="8">
        <v>81</v>
      </c>
      <c r="B212" s="12" t="s">
        <v>3458</v>
      </c>
      <c r="C212" s="5" t="s">
        <v>3459</v>
      </c>
      <c r="D212" s="8">
        <v>2021</v>
      </c>
    </row>
    <row r="213" spans="1:4" x14ac:dyDescent="0.3">
      <c r="A213" s="8">
        <v>40</v>
      </c>
      <c r="B213" s="12" t="s">
        <v>3473</v>
      </c>
      <c r="C213" s="5" t="s">
        <v>3474</v>
      </c>
      <c r="D213" s="8">
        <v>2021</v>
      </c>
    </row>
    <row r="214" spans="1:4" x14ac:dyDescent="0.3">
      <c r="A214" s="8">
        <v>41</v>
      </c>
      <c r="B214" s="12" t="s">
        <v>3481</v>
      </c>
      <c r="C214" s="5" t="s">
        <v>3482</v>
      </c>
      <c r="D214" s="8">
        <v>2021</v>
      </c>
    </row>
    <row r="215" spans="1:4" x14ac:dyDescent="0.3">
      <c r="A215" s="8">
        <v>62</v>
      </c>
      <c r="B215" s="12" t="s">
        <v>3489</v>
      </c>
      <c r="C215" s="5" t="s">
        <v>3490</v>
      </c>
      <c r="D215" s="8">
        <v>2021</v>
      </c>
    </row>
    <row r="216" spans="1:4" x14ac:dyDescent="0.3">
      <c r="A216" s="8">
        <v>55</v>
      </c>
      <c r="B216" s="12" t="s">
        <v>3497</v>
      </c>
      <c r="C216" s="5" t="s">
        <v>3498</v>
      </c>
      <c r="D216" s="8">
        <v>2021</v>
      </c>
    </row>
    <row r="217" spans="1:4" x14ac:dyDescent="0.3">
      <c r="A217" s="8">
        <v>51</v>
      </c>
      <c r="B217" s="12" t="s">
        <v>3506</v>
      </c>
      <c r="C217" s="5" t="s">
        <v>3507</v>
      </c>
      <c r="D217" s="8">
        <v>2021</v>
      </c>
    </row>
    <row r="218" spans="1:4" x14ac:dyDescent="0.3">
      <c r="A218" s="8">
        <v>82</v>
      </c>
      <c r="B218" s="12" t="s">
        <v>3530</v>
      </c>
      <c r="C218" s="5" t="s">
        <v>3531</v>
      </c>
      <c r="D218" s="8">
        <v>2021</v>
      </c>
    </row>
    <row r="219" spans="1:4" x14ac:dyDescent="0.3">
      <c r="A219" s="8">
        <v>54</v>
      </c>
      <c r="B219" s="12" t="s">
        <v>3538</v>
      </c>
      <c r="C219" s="5" t="s">
        <v>3539</v>
      </c>
      <c r="D219" s="8">
        <v>2021</v>
      </c>
    </row>
    <row r="220" spans="1:4" x14ac:dyDescent="0.3">
      <c r="A220" s="8">
        <v>54</v>
      </c>
      <c r="B220" s="12" t="s">
        <v>3548</v>
      </c>
      <c r="C220" s="5" t="s">
        <v>3549</v>
      </c>
      <c r="D220" s="8">
        <v>2021</v>
      </c>
    </row>
    <row r="221" spans="1:4" x14ac:dyDescent="0.3">
      <c r="A221" s="8">
        <v>66</v>
      </c>
      <c r="B221" s="12" t="s">
        <v>3557</v>
      </c>
      <c r="C221" s="5" t="s">
        <v>3558</v>
      </c>
      <c r="D221" s="8">
        <v>2021</v>
      </c>
    </row>
    <row r="222" spans="1:4" x14ac:dyDescent="0.3">
      <c r="A222" s="8">
        <v>23</v>
      </c>
      <c r="B222" s="12" t="s">
        <v>3573</v>
      </c>
      <c r="C222" s="5" t="s">
        <v>3574</v>
      </c>
      <c r="D222" s="8">
        <v>2021</v>
      </c>
    </row>
    <row r="223" spans="1:4" x14ac:dyDescent="0.3">
      <c r="A223" s="8">
        <v>27</v>
      </c>
      <c r="B223" s="12" t="s">
        <v>3581</v>
      </c>
      <c r="C223" s="5" t="s">
        <v>3582</v>
      </c>
      <c r="D223" s="8">
        <v>2021</v>
      </c>
    </row>
    <row r="224" spans="1:4" x14ac:dyDescent="0.3">
      <c r="A224" s="8">
        <v>119</v>
      </c>
      <c r="B224" s="12" t="s">
        <v>3588</v>
      </c>
      <c r="C224" s="5" t="s">
        <v>3589</v>
      </c>
      <c r="D224" s="8">
        <v>2021</v>
      </c>
    </row>
    <row r="225" spans="1:4" x14ac:dyDescent="0.3">
      <c r="A225" s="8">
        <v>94</v>
      </c>
      <c r="B225" s="12" t="s">
        <v>3604</v>
      </c>
      <c r="C225" s="5" t="s">
        <v>3605</v>
      </c>
      <c r="D225" s="8">
        <v>2021</v>
      </c>
    </row>
    <row r="226" spans="1:4" x14ac:dyDescent="0.3">
      <c r="A226" s="8">
        <v>97</v>
      </c>
      <c r="B226" s="12" t="s">
        <v>3628</v>
      </c>
      <c r="C226" s="5" t="s">
        <v>3629</v>
      </c>
      <c r="D226" s="8">
        <v>2021</v>
      </c>
    </row>
    <row r="227" spans="1:4" x14ac:dyDescent="0.3">
      <c r="A227" s="8">
        <v>73</v>
      </c>
      <c r="B227" s="12" t="s">
        <v>3636</v>
      </c>
      <c r="C227" s="5" t="s">
        <v>3637</v>
      </c>
      <c r="D227" s="8">
        <v>2021</v>
      </c>
    </row>
    <row r="228" spans="1:4" x14ac:dyDescent="0.3">
      <c r="A228" s="8">
        <v>151</v>
      </c>
      <c r="B228" s="12" t="s">
        <v>3666</v>
      </c>
      <c r="C228" s="5" t="s">
        <v>3667</v>
      </c>
      <c r="D228" s="8">
        <v>2021</v>
      </c>
    </row>
    <row r="229" spans="1:4" x14ac:dyDescent="0.3">
      <c r="A229" s="8">
        <v>95</v>
      </c>
      <c r="B229" s="12" t="s">
        <v>3681</v>
      </c>
      <c r="C229" s="5" t="s">
        <v>3682</v>
      </c>
      <c r="D229" s="8">
        <v>2021</v>
      </c>
    </row>
    <row r="230" spans="1:4" x14ac:dyDescent="0.3">
      <c r="A230" s="8">
        <v>67</v>
      </c>
      <c r="B230" s="12" t="s">
        <v>3689</v>
      </c>
      <c r="C230" s="5" t="s">
        <v>3690</v>
      </c>
      <c r="D230" s="8">
        <v>2021</v>
      </c>
    </row>
    <row r="231" spans="1:4" x14ac:dyDescent="0.3">
      <c r="A231" s="8">
        <v>49</v>
      </c>
      <c r="B231" s="12" t="s">
        <v>3696</v>
      </c>
      <c r="C231" s="5" t="s">
        <v>3697</v>
      </c>
      <c r="D231" s="8">
        <v>2021</v>
      </c>
    </row>
    <row r="232" spans="1:4" x14ac:dyDescent="0.3">
      <c r="A232" s="8">
        <v>32</v>
      </c>
      <c r="B232" s="12" t="s">
        <v>3719</v>
      </c>
      <c r="C232" s="5" t="s">
        <v>3720</v>
      </c>
      <c r="D232" s="8">
        <v>2021</v>
      </c>
    </row>
    <row r="233" spans="1:4" x14ac:dyDescent="0.3">
      <c r="A233" s="8">
        <v>69</v>
      </c>
      <c r="B233" s="12" t="s">
        <v>3742</v>
      </c>
      <c r="C233" s="5" t="s">
        <v>3743</v>
      </c>
      <c r="D233" s="8">
        <v>2021</v>
      </c>
    </row>
    <row r="234" spans="1:4" x14ac:dyDescent="0.3">
      <c r="A234" s="8">
        <v>61</v>
      </c>
      <c r="B234" s="12" t="s">
        <v>3750</v>
      </c>
      <c r="C234" s="5" t="s">
        <v>3751</v>
      </c>
      <c r="D234" s="8">
        <v>2021</v>
      </c>
    </row>
    <row r="235" spans="1:4" x14ac:dyDescent="0.3">
      <c r="A235" s="8">
        <v>75</v>
      </c>
      <c r="B235" s="12" t="s">
        <v>3758</v>
      </c>
      <c r="C235" s="5" t="s">
        <v>3759</v>
      </c>
      <c r="D235" s="8">
        <v>2021</v>
      </c>
    </row>
    <row r="236" spans="1:4" x14ac:dyDescent="0.3">
      <c r="A236" s="8">
        <v>72</v>
      </c>
      <c r="B236" s="12" t="s">
        <v>3772</v>
      </c>
      <c r="C236" s="5" t="s">
        <v>3781</v>
      </c>
      <c r="D236" s="8">
        <v>2021</v>
      </c>
    </row>
    <row r="237" spans="1:4" x14ac:dyDescent="0.3">
      <c r="A237" s="8">
        <v>106</v>
      </c>
      <c r="B237" s="12" t="s">
        <v>3796</v>
      </c>
      <c r="C237" s="5" t="s">
        <v>3797</v>
      </c>
      <c r="D237" s="8">
        <v>2021</v>
      </c>
    </row>
    <row r="238" spans="1:4" x14ac:dyDescent="0.3">
      <c r="A238" s="8">
        <v>93</v>
      </c>
      <c r="B238" s="12" t="s">
        <v>3814</v>
      </c>
      <c r="C238" s="5" t="s">
        <v>3815</v>
      </c>
      <c r="D238" s="8">
        <v>2021</v>
      </c>
    </row>
    <row r="239" spans="1:4" x14ac:dyDescent="0.3">
      <c r="A239" s="8">
        <v>54</v>
      </c>
      <c r="B239" s="12" t="s">
        <v>3832</v>
      </c>
      <c r="C239" s="5" t="s">
        <v>3833</v>
      </c>
      <c r="D239" s="8">
        <v>2021</v>
      </c>
    </row>
    <row r="240" spans="1:4" x14ac:dyDescent="0.3">
      <c r="A240" s="8">
        <v>47</v>
      </c>
      <c r="B240" s="12" t="s">
        <v>3841</v>
      </c>
      <c r="C240" s="5" t="s">
        <v>3842</v>
      </c>
      <c r="D240" s="8">
        <v>2021</v>
      </c>
    </row>
    <row r="241" spans="1:4" x14ac:dyDescent="0.3">
      <c r="A241" s="8">
        <v>71</v>
      </c>
      <c r="B241" s="12" t="s">
        <v>3851</v>
      </c>
      <c r="C241" s="5" t="s">
        <v>3852</v>
      </c>
      <c r="D241" s="8">
        <v>2021</v>
      </c>
    </row>
    <row r="242" spans="1:4" x14ac:dyDescent="0.3">
      <c r="A242" s="8">
        <v>48</v>
      </c>
      <c r="B242" s="12" t="s">
        <v>3859</v>
      </c>
      <c r="C242" s="5" t="s">
        <v>3860</v>
      </c>
      <c r="D242" s="8">
        <v>2021</v>
      </c>
    </row>
    <row r="243" spans="1:4" x14ac:dyDescent="0.3">
      <c r="A243" s="8">
        <v>86</v>
      </c>
      <c r="B243" s="12" t="s">
        <v>3868</v>
      </c>
      <c r="C243" s="5" t="s">
        <v>3869</v>
      </c>
      <c r="D243" s="8">
        <v>2021</v>
      </c>
    </row>
    <row r="244" spans="1:4" x14ac:dyDescent="0.3">
      <c r="A244" s="8">
        <v>50</v>
      </c>
      <c r="B244" s="12" t="s">
        <v>3885</v>
      </c>
      <c r="C244" s="5" t="s">
        <v>3886</v>
      </c>
      <c r="D244" s="8">
        <v>2021</v>
      </c>
    </row>
    <row r="245" spans="1:4" x14ac:dyDescent="0.3">
      <c r="A245" s="8">
        <v>376</v>
      </c>
      <c r="B245" s="12" t="s">
        <v>3948</v>
      </c>
      <c r="C245" s="5" t="s">
        <v>3949</v>
      </c>
      <c r="D245" s="8">
        <v>2021</v>
      </c>
    </row>
    <row r="246" spans="1:4" x14ac:dyDescent="0.3">
      <c r="A246" s="8">
        <v>1027</v>
      </c>
      <c r="B246" s="12" t="s">
        <v>3967</v>
      </c>
      <c r="C246" s="5" t="s">
        <v>3968</v>
      </c>
      <c r="D246" s="8">
        <v>2021</v>
      </c>
    </row>
    <row r="247" spans="1:4" x14ac:dyDescent="0.3">
      <c r="A247" s="8">
        <v>132</v>
      </c>
      <c r="B247" s="12" t="s">
        <v>3992</v>
      </c>
      <c r="C247" s="5" t="s">
        <v>3993</v>
      </c>
      <c r="D247" s="8">
        <v>2021</v>
      </c>
    </row>
    <row r="248" spans="1:4" x14ac:dyDescent="0.3">
      <c r="A248" s="8">
        <v>102</v>
      </c>
      <c r="B248" s="12" t="s">
        <v>4000</v>
      </c>
      <c r="C248" s="5" t="s">
        <v>4001</v>
      </c>
      <c r="D248" s="8">
        <v>2021</v>
      </c>
    </row>
    <row r="249" spans="1:4" x14ac:dyDescent="0.3">
      <c r="A249" s="8">
        <v>276</v>
      </c>
      <c r="B249" s="12" t="s">
        <v>4027</v>
      </c>
      <c r="C249" s="5" t="s">
        <v>4028</v>
      </c>
      <c r="D249" s="8">
        <v>2021</v>
      </c>
    </row>
    <row r="250" spans="1:4" x14ac:dyDescent="0.3">
      <c r="A250" s="8">
        <v>49</v>
      </c>
      <c r="B250" s="12" t="s">
        <v>4045</v>
      </c>
      <c r="C250" s="5" t="s">
        <v>4046</v>
      </c>
      <c r="D250" s="8">
        <v>2021</v>
      </c>
    </row>
    <row r="251" spans="1:4" x14ac:dyDescent="0.3">
      <c r="A251" s="8">
        <v>55</v>
      </c>
      <c r="B251" s="12" t="s">
        <v>4053</v>
      </c>
      <c r="C251" s="5" t="s">
        <v>4054</v>
      </c>
      <c r="D251" s="8">
        <v>2021</v>
      </c>
    </row>
    <row r="252" spans="1:4" x14ac:dyDescent="0.3">
      <c r="A252" s="8">
        <v>178</v>
      </c>
      <c r="B252" s="12" t="s">
        <v>4061</v>
      </c>
      <c r="C252" s="5" t="s">
        <v>4062</v>
      </c>
      <c r="D252" s="8">
        <v>2021</v>
      </c>
    </row>
    <row r="253" spans="1:4" x14ac:dyDescent="0.3">
      <c r="A253" s="8">
        <v>594</v>
      </c>
      <c r="B253" s="12" t="s">
        <v>4069</v>
      </c>
      <c r="C253" s="5" t="s">
        <v>4070</v>
      </c>
      <c r="D253" s="8">
        <v>2021</v>
      </c>
    </row>
    <row r="254" spans="1:4" x14ac:dyDescent="0.3">
      <c r="A254" s="8">
        <v>52</v>
      </c>
      <c r="B254" s="12" t="s">
        <v>4077</v>
      </c>
      <c r="C254" s="5" t="s">
        <v>4078</v>
      </c>
      <c r="D254" s="8">
        <v>2021</v>
      </c>
    </row>
    <row r="255" spans="1:4" x14ac:dyDescent="0.3">
      <c r="A255" s="8">
        <v>65</v>
      </c>
      <c r="B255" s="12" t="s">
        <v>4086</v>
      </c>
      <c r="C255" s="5" t="s">
        <v>4087</v>
      </c>
      <c r="D255" s="8">
        <v>2021</v>
      </c>
    </row>
    <row r="256" spans="1:4" x14ac:dyDescent="0.3">
      <c r="A256" s="8">
        <v>124</v>
      </c>
      <c r="B256" s="12" t="s">
        <v>4104</v>
      </c>
      <c r="C256" s="5" t="s">
        <v>4105</v>
      </c>
      <c r="D256" s="8">
        <v>2021</v>
      </c>
    </row>
    <row r="257" spans="1:4" x14ac:dyDescent="0.3">
      <c r="A257" s="8">
        <v>91</v>
      </c>
      <c r="B257" s="12" t="s">
        <v>4113</v>
      </c>
      <c r="C257" s="5" t="s">
        <v>4114</v>
      </c>
      <c r="D257" s="8">
        <v>2021</v>
      </c>
    </row>
    <row r="258" spans="1:4" x14ac:dyDescent="0.3">
      <c r="A258" s="8">
        <v>65</v>
      </c>
      <c r="B258" s="12" t="s">
        <v>4139</v>
      </c>
      <c r="C258" s="5" t="s">
        <v>4140</v>
      </c>
      <c r="D258" s="8">
        <v>2021</v>
      </c>
    </row>
    <row r="259" spans="1:4" x14ac:dyDescent="0.3">
      <c r="A259" s="8">
        <v>78</v>
      </c>
      <c r="B259" s="12" t="s">
        <v>4156</v>
      </c>
      <c r="C259" s="5" t="s">
        <v>4157</v>
      </c>
      <c r="D259" s="8">
        <v>2021</v>
      </c>
    </row>
    <row r="260" spans="1:4" x14ac:dyDescent="0.3">
      <c r="A260" s="8">
        <v>44</v>
      </c>
      <c r="B260" s="12" t="s">
        <v>4174</v>
      </c>
      <c r="C260" s="5" t="s">
        <v>4175</v>
      </c>
      <c r="D260" s="8">
        <v>2021</v>
      </c>
    </row>
    <row r="261" spans="1:4" x14ac:dyDescent="0.3">
      <c r="A261" s="8">
        <v>27</v>
      </c>
      <c r="B261" s="12" t="s">
        <v>4190</v>
      </c>
      <c r="C261" s="5" t="s">
        <v>4191</v>
      </c>
      <c r="D261" s="8">
        <v>2021</v>
      </c>
    </row>
    <row r="262" spans="1:4" x14ac:dyDescent="0.3">
      <c r="A262" s="8">
        <v>97</v>
      </c>
      <c r="B262" s="12" t="s">
        <v>4199</v>
      </c>
      <c r="C262" s="5" t="s">
        <v>4200</v>
      </c>
      <c r="D262" s="8">
        <v>2021</v>
      </c>
    </row>
    <row r="263" spans="1:4" x14ac:dyDescent="0.3">
      <c r="A263" s="8">
        <v>122</v>
      </c>
      <c r="B263" s="12" t="s">
        <v>4217</v>
      </c>
      <c r="C263" s="5" t="s">
        <v>4218</v>
      </c>
      <c r="D263" s="8">
        <v>2021</v>
      </c>
    </row>
    <row r="264" spans="1:4" x14ac:dyDescent="0.3">
      <c r="A264" s="8">
        <v>229</v>
      </c>
      <c r="B264" s="12" t="s">
        <v>4258</v>
      </c>
      <c r="C264" s="5" t="s">
        <v>4259</v>
      </c>
      <c r="D264" s="8">
        <v>2021</v>
      </c>
    </row>
    <row r="265" spans="1:4" x14ac:dyDescent="0.3">
      <c r="A265" s="8">
        <v>43</v>
      </c>
      <c r="B265" s="12" t="s">
        <v>4305</v>
      </c>
      <c r="C265" s="5" t="s">
        <v>4306</v>
      </c>
      <c r="D265" s="8">
        <v>2021</v>
      </c>
    </row>
    <row r="266" spans="1:4" x14ac:dyDescent="0.3">
      <c r="A266" s="8">
        <v>52</v>
      </c>
      <c r="B266" s="12" t="s">
        <v>4318</v>
      </c>
      <c r="C266" s="5" t="s">
        <v>4319</v>
      </c>
      <c r="D266" s="8">
        <v>2021</v>
      </c>
    </row>
    <row r="267" spans="1:4" x14ac:dyDescent="0.3">
      <c r="A267" s="8">
        <v>166</v>
      </c>
      <c r="B267" s="12" t="s">
        <v>4332</v>
      </c>
      <c r="C267" s="5" t="s">
        <v>4333</v>
      </c>
      <c r="D267" s="8">
        <v>2021</v>
      </c>
    </row>
    <row r="268" spans="1:4" x14ac:dyDescent="0.3">
      <c r="A268" s="8">
        <v>36</v>
      </c>
      <c r="B268" s="12" t="s">
        <v>4352</v>
      </c>
      <c r="C268" s="5" t="s">
        <v>4353</v>
      </c>
      <c r="D268" s="8">
        <v>2021</v>
      </c>
    </row>
    <row r="269" spans="1:4" x14ac:dyDescent="0.3">
      <c r="A269" s="8">
        <v>268</v>
      </c>
      <c r="B269" s="12" t="s">
        <v>4332</v>
      </c>
      <c r="C269" s="5" t="s">
        <v>4359</v>
      </c>
      <c r="D269" s="8">
        <v>2021</v>
      </c>
    </row>
    <row r="270" spans="1:4" x14ac:dyDescent="0.3">
      <c r="A270" s="8">
        <v>49</v>
      </c>
      <c r="B270" s="12" t="s">
        <v>4377</v>
      </c>
      <c r="C270" s="5" t="s">
        <v>4378</v>
      </c>
      <c r="D270" s="8">
        <v>2021</v>
      </c>
    </row>
    <row r="271" spans="1:4" x14ac:dyDescent="0.3">
      <c r="A271" s="8">
        <v>54</v>
      </c>
      <c r="B271" s="12" t="s">
        <v>4394</v>
      </c>
      <c r="C271" s="5" t="s">
        <v>4395</v>
      </c>
      <c r="D271" s="8">
        <v>2021</v>
      </c>
    </row>
    <row r="272" spans="1:4" x14ac:dyDescent="0.3">
      <c r="A272" s="8">
        <v>109</v>
      </c>
      <c r="B272" s="12" t="s">
        <v>4400</v>
      </c>
      <c r="C272" s="5" t="s">
        <v>4401</v>
      </c>
      <c r="D272" s="8">
        <v>2021</v>
      </c>
    </row>
    <row r="273" spans="1:4" x14ac:dyDescent="0.3">
      <c r="A273" s="8">
        <v>59</v>
      </c>
      <c r="B273" s="12" t="s">
        <v>4406</v>
      </c>
      <c r="C273" s="5" t="s">
        <v>4407</v>
      </c>
      <c r="D273" s="8">
        <v>2021</v>
      </c>
    </row>
    <row r="274" spans="1:4" x14ac:dyDescent="0.3">
      <c r="A274" s="8">
        <v>562</v>
      </c>
      <c r="B274" s="12" t="s">
        <v>4418</v>
      </c>
      <c r="C274" s="5" t="s">
        <v>4419</v>
      </c>
      <c r="D274" s="8">
        <v>2021</v>
      </c>
    </row>
    <row r="275" spans="1:4" x14ac:dyDescent="0.3">
      <c r="A275" s="8">
        <v>105</v>
      </c>
      <c r="B275" s="12" t="s">
        <v>4444</v>
      </c>
      <c r="C275" s="5" t="s">
        <v>4445</v>
      </c>
      <c r="D275" s="8">
        <v>2021</v>
      </c>
    </row>
    <row r="276" spans="1:4" x14ac:dyDescent="0.3">
      <c r="A276" s="8">
        <v>66</v>
      </c>
      <c r="B276" s="12" t="s">
        <v>4464</v>
      </c>
      <c r="C276" s="5" t="s">
        <v>4465</v>
      </c>
      <c r="D276" s="8">
        <v>2021</v>
      </c>
    </row>
    <row r="277" spans="1:4" x14ac:dyDescent="0.3">
      <c r="A277" s="8">
        <v>72</v>
      </c>
      <c r="B277" s="12" t="s">
        <v>4470</v>
      </c>
      <c r="C277" s="5" t="s">
        <v>4471</v>
      </c>
      <c r="D277" s="8">
        <v>2021</v>
      </c>
    </row>
    <row r="278" spans="1:4" x14ac:dyDescent="0.3">
      <c r="A278" s="8">
        <v>47</v>
      </c>
      <c r="B278" s="12" t="s">
        <v>4503</v>
      </c>
      <c r="C278" s="5" t="s">
        <v>4504</v>
      </c>
      <c r="D278" s="8">
        <v>2021</v>
      </c>
    </row>
    <row r="279" spans="1:4" x14ac:dyDescent="0.3">
      <c r="A279" s="8">
        <v>82</v>
      </c>
      <c r="B279" s="12" t="s">
        <v>4510</v>
      </c>
      <c r="C279" s="5" t="s">
        <v>4511</v>
      </c>
      <c r="D279" s="8">
        <v>2021</v>
      </c>
    </row>
    <row r="280" spans="1:4" x14ac:dyDescent="0.3">
      <c r="A280" s="8">
        <v>63</v>
      </c>
      <c r="B280" s="12" t="s">
        <v>4524</v>
      </c>
      <c r="C280" s="5" t="s">
        <v>4525</v>
      </c>
      <c r="D280" s="8">
        <v>2021</v>
      </c>
    </row>
    <row r="281" spans="1:4" x14ac:dyDescent="0.3">
      <c r="A281" s="8">
        <v>98</v>
      </c>
      <c r="B281" s="12" t="s">
        <v>4558</v>
      </c>
      <c r="C281" s="5" t="s">
        <v>4559</v>
      </c>
      <c r="D281" s="8">
        <v>2021</v>
      </c>
    </row>
    <row r="282" spans="1:4" x14ac:dyDescent="0.3">
      <c r="A282" s="8">
        <v>102</v>
      </c>
      <c r="B282" s="12" t="s">
        <v>4565</v>
      </c>
      <c r="C282" s="5" t="s">
        <v>4566</v>
      </c>
      <c r="D282" s="8">
        <v>2021</v>
      </c>
    </row>
    <row r="283" spans="1:4" x14ac:dyDescent="0.3">
      <c r="A283" s="8">
        <v>55</v>
      </c>
      <c r="B283" s="12" t="s">
        <v>4577</v>
      </c>
      <c r="C283" s="5" t="s">
        <v>4578</v>
      </c>
      <c r="D283" s="8">
        <v>2021</v>
      </c>
    </row>
    <row r="284" spans="1:4" x14ac:dyDescent="0.3">
      <c r="A284" s="8">
        <v>42</v>
      </c>
      <c r="B284" s="12" t="s">
        <v>3015</v>
      </c>
      <c r="C284" s="5" t="s">
        <v>4584</v>
      </c>
      <c r="D284" s="8">
        <v>2021</v>
      </c>
    </row>
    <row r="285" spans="1:4" x14ac:dyDescent="0.3">
      <c r="A285" s="8">
        <v>155</v>
      </c>
      <c r="B285" s="12" t="s">
        <v>4589</v>
      </c>
      <c r="C285" s="5" t="s">
        <v>4590</v>
      </c>
      <c r="D285" s="8">
        <v>2021</v>
      </c>
    </row>
    <row r="286" spans="1:4" x14ac:dyDescent="0.3">
      <c r="A286" s="8">
        <v>36</v>
      </c>
      <c r="B286" s="12" t="s">
        <v>4595</v>
      </c>
      <c r="C286" s="5" t="s">
        <v>4596</v>
      </c>
      <c r="D286" s="8">
        <v>2021</v>
      </c>
    </row>
    <row r="287" spans="1:4" x14ac:dyDescent="0.3">
      <c r="A287" s="8">
        <v>55</v>
      </c>
      <c r="B287" s="12" t="s">
        <v>4601</v>
      </c>
      <c r="C287" s="5" t="s">
        <v>4602</v>
      </c>
      <c r="D287" s="8">
        <v>2021</v>
      </c>
    </row>
    <row r="288" spans="1:4" x14ac:dyDescent="0.3">
      <c r="A288" s="8">
        <v>5</v>
      </c>
      <c r="B288" s="12" t="s">
        <v>4615</v>
      </c>
      <c r="C288" s="5" t="s">
        <v>4616</v>
      </c>
      <c r="D288" s="8">
        <v>2021</v>
      </c>
    </row>
    <row r="289" spans="1:4" x14ac:dyDescent="0.3">
      <c r="A289" s="8">
        <v>55</v>
      </c>
      <c r="B289" s="12" t="s">
        <v>4622</v>
      </c>
      <c r="C289" s="5" t="s">
        <v>4623</v>
      </c>
      <c r="D289" s="8">
        <v>2021</v>
      </c>
    </row>
    <row r="290" spans="1:4" x14ac:dyDescent="0.3">
      <c r="A290" s="8">
        <v>74</v>
      </c>
      <c r="B290" s="12" t="s">
        <v>4641</v>
      </c>
      <c r="C290" s="5" t="s">
        <v>4642</v>
      </c>
      <c r="D290" s="8">
        <v>2021</v>
      </c>
    </row>
    <row r="291" spans="1:4" x14ac:dyDescent="0.3">
      <c r="A291" s="8">
        <v>98</v>
      </c>
      <c r="B291" s="12" t="s">
        <v>4659</v>
      </c>
      <c r="C291" s="5" t="s">
        <v>4660</v>
      </c>
      <c r="D291" s="8">
        <v>2021</v>
      </c>
    </row>
    <row r="292" spans="1:4" x14ac:dyDescent="0.3">
      <c r="A292" s="8">
        <v>107</v>
      </c>
      <c r="B292" s="12" t="s">
        <v>4672</v>
      </c>
      <c r="C292" s="5" t="s">
        <v>4673</v>
      </c>
      <c r="D292" s="8">
        <v>2021</v>
      </c>
    </row>
    <row r="293" spans="1:4" x14ac:dyDescent="0.3">
      <c r="A293" s="8">
        <v>44</v>
      </c>
      <c r="B293" s="12" t="s">
        <v>4684</v>
      </c>
      <c r="C293" s="5" t="s">
        <v>4685</v>
      </c>
      <c r="D293" s="8">
        <v>2021</v>
      </c>
    </row>
    <row r="294" spans="1:4" x14ac:dyDescent="0.3">
      <c r="A294" s="8">
        <v>32</v>
      </c>
      <c r="B294" s="12" t="s">
        <v>4696</v>
      </c>
      <c r="C294" s="5" t="s">
        <v>4697</v>
      </c>
      <c r="D294" s="8">
        <v>2021</v>
      </c>
    </row>
    <row r="295" spans="1:4" x14ac:dyDescent="0.3">
      <c r="A295" s="8">
        <v>169</v>
      </c>
      <c r="B295" s="12" t="s">
        <v>4703</v>
      </c>
      <c r="C295" s="5" t="s">
        <v>4704</v>
      </c>
      <c r="D295" s="8">
        <v>2021</v>
      </c>
    </row>
    <row r="296" spans="1:4" x14ac:dyDescent="0.3">
      <c r="A296" s="8">
        <v>82</v>
      </c>
      <c r="B296" s="12" t="s">
        <v>4715</v>
      </c>
      <c r="C296" s="5" t="s">
        <v>4716</v>
      </c>
      <c r="D296" s="8">
        <v>2021</v>
      </c>
    </row>
    <row r="297" spans="1:4" x14ac:dyDescent="0.3">
      <c r="A297" s="8">
        <v>125</v>
      </c>
      <c r="B297" s="12" t="s">
        <v>4787</v>
      </c>
      <c r="C297" s="5" t="s">
        <v>4788</v>
      </c>
      <c r="D297" s="8">
        <v>2021</v>
      </c>
    </row>
    <row r="298" spans="1:4" x14ac:dyDescent="0.3">
      <c r="A298" s="8">
        <v>197</v>
      </c>
      <c r="B298" s="12" t="s">
        <v>4795</v>
      </c>
      <c r="C298" s="5" t="s">
        <v>4796</v>
      </c>
      <c r="D298" s="8">
        <v>2021</v>
      </c>
    </row>
    <row r="299" spans="1:4" x14ac:dyDescent="0.3">
      <c r="A299" s="8">
        <v>126</v>
      </c>
      <c r="B299" s="12" t="s">
        <v>4802</v>
      </c>
      <c r="C299" s="5" t="s">
        <v>4803</v>
      </c>
      <c r="D299" s="8">
        <v>2021</v>
      </c>
    </row>
    <row r="300" spans="1:4" x14ac:dyDescent="0.3">
      <c r="A300" s="8">
        <v>45</v>
      </c>
      <c r="B300" s="12" t="s">
        <v>4825</v>
      </c>
      <c r="C300" s="5" t="s">
        <v>4826</v>
      </c>
      <c r="D300" s="8">
        <v>2021</v>
      </c>
    </row>
    <row r="301" spans="1:4" x14ac:dyDescent="0.3">
      <c r="A301" s="8">
        <v>56</v>
      </c>
      <c r="B301" s="12" t="s">
        <v>4841</v>
      </c>
      <c r="C301" s="5" t="s">
        <v>4842</v>
      </c>
      <c r="D301" s="8">
        <v>2021</v>
      </c>
    </row>
    <row r="302" spans="1:4" x14ac:dyDescent="0.3">
      <c r="A302" s="8">
        <v>139</v>
      </c>
      <c r="B302" s="12" t="s">
        <v>4848</v>
      </c>
      <c r="C302" s="5" t="s">
        <v>4849</v>
      </c>
      <c r="D302" s="8">
        <v>2021</v>
      </c>
    </row>
    <row r="303" spans="1:4" x14ac:dyDescent="0.3">
      <c r="A303" s="8">
        <v>128</v>
      </c>
      <c r="B303" s="12" t="s">
        <v>4854</v>
      </c>
      <c r="C303" s="5" t="s">
        <v>4855</v>
      </c>
      <c r="D303" s="8">
        <v>2021</v>
      </c>
    </row>
    <row r="304" spans="1:4" x14ac:dyDescent="0.3">
      <c r="A304" s="8">
        <v>125</v>
      </c>
      <c r="B304" s="12" t="s">
        <v>4863</v>
      </c>
      <c r="C304" s="5" t="s">
        <v>4864</v>
      </c>
      <c r="D304" s="8">
        <v>2021</v>
      </c>
    </row>
    <row r="305" spans="1:4" x14ac:dyDescent="0.3">
      <c r="A305" s="8">
        <v>88</v>
      </c>
      <c r="B305" s="12" t="s">
        <v>4870</v>
      </c>
      <c r="C305" s="5" t="s">
        <v>4871</v>
      </c>
      <c r="D305" s="8">
        <v>2021</v>
      </c>
    </row>
    <row r="306" spans="1:4" x14ac:dyDescent="0.3">
      <c r="A306" s="8">
        <v>42</v>
      </c>
      <c r="B306" s="12" t="s">
        <v>4902</v>
      </c>
      <c r="C306" s="5" t="s">
        <v>4903</v>
      </c>
      <c r="D306" s="8">
        <v>2021</v>
      </c>
    </row>
    <row r="307" spans="1:4" x14ac:dyDescent="0.3">
      <c r="A307" s="8">
        <v>258</v>
      </c>
      <c r="B307" s="12" t="s">
        <v>4937</v>
      </c>
      <c r="C307" s="5" t="s">
        <v>4938</v>
      </c>
      <c r="D307" s="8">
        <v>2021</v>
      </c>
    </row>
    <row r="308" spans="1:4" x14ac:dyDescent="0.3">
      <c r="A308" s="8">
        <v>97</v>
      </c>
      <c r="B308" s="12" t="s">
        <v>4945</v>
      </c>
      <c r="C308" s="5" t="s">
        <v>4946</v>
      </c>
      <c r="D308" s="8">
        <v>2021</v>
      </c>
    </row>
    <row r="309" spans="1:4" x14ac:dyDescent="0.3">
      <c r="A309" s="8">
        <v>114</v>
      </c>
      <c r="B309" s="12" t="s">
        <v>4969</v>
      </c>
      <c r="C309" s="5" t="s">
        <v>4970</v>
      </c>
      <c r="D309" s="8">
        <v>2021</v>
      </c>
    </row>
    <row r="310" spans="1:4" x14ac:dyDescent="0.3">
      <c r="A310" s="8">
        <v>177</v>
      </c>
      <c r="B310" s="12" t="s">
        <v>5007</v>
      </c>
      <c r="C310" s="5" t="s">
        <v>5008</v>
      </c>
      <c r="D310" s="8">
        <v>2021</v>
      </c>
    </row>
    <row r="311" spans="1:4" x14ac:dyDescent="0.3">
      <c r="A311" s="8">
        <v>93</v>
      </c>
      <c r="B311" s="12" t="s">
        <v>5015</v>
      </c>
      <c r="C311" s="5" t="s">
        <v>5016</v>
      </c>
      <c r="D311" s="8">
        <v>2021</v>
      </c>
    </row>
    <row r="312" spans="1:4" x14ac:dyDescent="0.3">
      <c r="A312" s="8">
        <v>125</v>
      </c>
      <c r="B312" s="12" t="s">
        <v>5023</v>
      </c>
      <c r="C312" s="5" t="s">
        <v>5024</v>
      </c>
      <c r="D312" s="8">
        <v>2021</v>
      </c>
    </row>
    <row r="313" spans="1:4" x14ac:dyDescent="0.3">
      <c r="A313" s="8">
        <v>39</v>
      </c>
      <c r="B313" s="12" t="s">
        <v>5031</v>
      </c>
      <c r="C313" s="5" t="s">
        <v>5032</v>
      </c>
      <c r="D313" s="8">
        <v>2021</v>
      </c>
    </row>
    <row r="314" spans="1:4" x14ac:dyDescent="0.3">
      <c r="A314" s="8">
        <v>109</v>
      </c>
      <c r="B314" s="12" t="s">
        <v>5038</v>
      </c>
      <c r="C314" s="5" t="s">
        <v>5039</v>
      </c>
      <c r="D314" s="8">
        <v>2021</v>
      </c>
    </row>
    <row r="315" spans="1:4" x14ac:dyDescent="0.3">
      <c r="A315" s="8">
        <v>43</v>
      </c>
      <c r="B315" s="12" t="s">
        <v>5053</v>
      </c>
      <c r="C315" s="5" t="s">
        <v>5054</v>
      </c>
      <c r="D315" s="8">
        <v>2021</v>
      </c>
    </row>
    <row r="316" spans="1:4" x14ac:dyDescent="0.3">
      <c r="A316" s="8">
        <v>153</v>
      </c>
      <c r="B316" s="12" t="s">
        <v>5096</v>
      </c>
      <c r="C316" s="5" t="s">
        <v>5097</v>
      </c>
      <c r="D316" s="8">
        <v>2021</v>
      </c>
    </row>
    <row r="317" spans="1:4" x14ac:dyDescent="0.3">
      <c r="A317" s="8">
        <v>91</v>
      </c>
      <c r="B317" s="12" t="s">
        <v>5115</v>
      </c>
      <c r="C317" s="5" t="s">
        <v>5116</v>
      </c>
      <c r="D317" s="8">
        <v>2021</v>
      </c>
    </row>
    <row r="318" spans="1:4" x14ac:dyDescent="0.3">
      <c r="A318" s="8">
        <v>80</v>
      </c>
      <c r="B318" s="12" t="s">
        <v>5130</v>
      </c>
      <c r="C318" s="5" t="s">
        <v>5131</v>
      </c>
      <c r="D318" s="8">
        <v>2021</v>
      </c>
    </row>
    <row r="319" spans="1:4" x14ac:dyDescent="0.3">
      <c r="A319" s="8">
        <v>69</v>
      </c>
      <c r="B319" s="12" t="s">
        <v>5156</v>
      </c>
      <c r="C319" s="5" t="s">
        <v>5157</v>
      </c>
      <c r="D319" s="8">
        <v>2021</v>
      </c>
    </row>
    <row r="320" spans="1:4" x14ac:dyDescent="0.3">
      <c r="A320" s="8">
        <v>48</v>
      </c>
      <c r="B320" s="12" t="s">
        <v>5164</v>
      </c>
      <c r="C320" s="5" t="s">
        <v>5165</v>
      </c>
      <c r="D320" s="8">
        <v>2021</v>
      </c>
    </row>
    <row r="321" spans="1:4" x14ac:dyDescent="0.3">
      <c r="A321" s="8">
        <v>188</v>
      </c>
      <c r="B321" s="12" t="s">
        <v>5172</v>
      </c>
      <c r="C321" s="5" t="s">
        <v>5173</v>
      </c>
      <c r="D321" s="8">
        <v>2021</v>
      </c>
    </row>
    <row r="322" spans="1:4" x14ac:dyDescent="0.3">
      <c r="A322" s="8">
        <v>43</v>
      </c>
      <c r="B322" s="12" t="s">
        <v>5197</v>
      </c>
      <c r="C322" s="5" t="s">
        <v>5198</v>
      </c>
      <c r="D322" s="8">
        <v>2021</v>
      </c>
    </row>
    <row r="323" spans="1:4" x14ac:dyDescent="0.3">
      <c r="A323" s="8">
        <v>104</v>
      </c>
      <c r="B323" s="12" t="s">
        <v>5244</v>
      </c>
      <c r="C323" s="5" t="s">
        <v>5245</v>
      </c>
      <c r="D323" s="8">
        <v>2021</v>
      </c>
    </row>
    <row r="324" spans="1:4" x14ac:dyDescent="0.3">
      <c r="A324" s="8">
        <v>17</v>
      </c>
      <c r="B324" s="12" t="s">
        <v>5258</v>
      </c>
      <c r="C324" s="5" t="s">
        <v>5259</v>
      </c>
      <c r="D324" s="8">
        <v>2021</v>
      </c>
    </row>
    <row r="325" spans="1:4" x14ac:dyDescent="0.3">
      <c r="A325" s="8">
        <v>59</v>
      </c>
      <c r="B325" s="12" t="s">
        <v>5276</v>
      </c>
      <c r="C325" s="5" t="s">
        <v>5277</v>
      </c>
      <c r="D325" s="8">
        <v>2021</v>
      </c>
    </row>
    <row r="326" spans="1:4" x14ac:dyDescent="0.3">
      <c r="A326" s="8">
        <v>83</v>
      </c>
      <c r="B326" s="12" t="s">
        <v>5290</v>
      </c>
      <c r="C326" s="5" t="s">
        <v>5291</v>
      </c>
      <c r="D326" s="8">
        <v>2021</v>
      </c>
    </row>
    <row r="327" spans="1:4" x14ac:dyDescent="0.3">
      <c r="A327" s="8">
        <v>198</v>
      </c>
      <c r="B327" s="12" t="s">
        <v>5316</v>
      </c>
      <c r="C327" s="5" t="s">
        <v>5317</v>
      </c>
      <c r="D327" s="8">
        <v>2021</v>
      </c>
    </row>
    <row r="328" spans="1:4" x14ac:dyDescent="0.3">
      <c r="A328" s="8">
        <v>83</v>
      </c>
      <c r="B328" s="12" t="s">
        <v>5325</v>
      </c>
      <c r="C328" s="5" t="s">
        <v>5326</v>
      </c>
      <c r="D328" s="8">
        <v>2021</v>
      </c>
    </row>
    <row r="329" spans="1:4" x14ac:dyDescent="0.3">
      <c r="A329" s="8">
        <v>138</v>
      </c>
      <c r="B329" s="12" t="s">
        <v>5335</v>
      </c>
      <c r="C329" s="5" t="s">
        <v>5336</v>
      </c>
      <c r="D329" s="8">
        <v>2021</v>
      </c>
    </row>
    <row r="330" spans="1:4" x14ac:dyDescent="0.3">
      <c r="A330" s="8">
        <v>31</v>
      </c>
      <c r="B330" s="12" t="s">
        <v>5343</v>
      </c>
      <c r="C330" s="5" t="s">
        <v>5344</v>
      </c>
      <c r="D330" s="8">
        <v>2021</v>
      </c>
    </row>
    <row r="331" spans="1:4" x14ac:dyDescent="0.3">
      <c r="A331" s="8">
        <v>145</v>
      </c>
      <c r="B331" s="12" t="s">
        <v>5371</v>
      </c>
      <c r="C331" s="5" t="s">
        <v>5372</v>
      </c>
      <c r="D331" s="8">
        <v>2021</v>
      </c>
    </row>
    <row r="332" spans="1:4" x14ac:dyDescent="0.3">
      <c r="A332" s="8">
        <v>86</v>
      </c>
      <c r="B332" s="12" t="s">
        <v>5379</v>
      </c>
      <c r="C332" s="5" t="s">
        <v>5380</v>
      </c>
      <c r="D332" s="8">
        <v>2021</v>
      </c>
    </row>
    <row r="333" spans="1:4" x14ac:dyDescent="0.3">
      <c r="A333" s="8">
        <v>81</v>
      </c>
      <c r="B333" s="12" t="s">
        <v>5389</v>
      </c>
      <c r="C333" s="5" t="s">
        <v>5390</v>
      </c>
      <c r="D333" s="8">
        <v>2021</v>
      </c>
    </row>
    <row r="334" spans="1:4" x14ac:dyDescent="0.3">
      <c r="A334" s="8">
        <v>104</v>
      </c>
      <c r="B334" s="12" t="s">
        <v>5397</v>
      </c>
      <c r="C334" s="5" t="s">
        <v>5398</v>
      </c>
      <c r="D334" s="8">
        <v>2021</v>
      </c>
    </row>
    <row r="335" spans="1:4" x14ac:dyDescent="0.3">
      <c r="A335" s="8">
        <v>93</v>
      </c>
      <c r="B335" s="12" t="s">
        <v>5487</v>
      </c>
      <c r="C335" s="5" t="s">
        <v>5488</v>
      </c>
      <c r="D335" s="8">
        <v>2021</v>
      </c>
    </row>
    <row r="336" spans="1:4" x14ac:dyDescent="0.3">
      <c r="A336" s="8">
        <v>133</v>
      </c>
      <c r="B336" s="12" t="s">
        <v>5518</v>
      </c>
      <c r="C336" s="5" t="s">
        <v>5519</v>
      </c>
      <c r="D336" s="8">
        <v>2021</v>
      </c>
    </row>
    <row r="337" spans="1:4" x14ac:dyDescent="0.3">
      <c r="A337" s="8">
        <v>79</v>
      </c>
      <c r="B337" s="12" t="s">
        <v>5526</v>
      </c>
      <c r="C337" s="5" t="s">
        <v>5527</v>
      </c>
      <c r="D337" s="8">
        <v>2021</v>
      </c>
    </row>
    <row r="338" spans="1:4" x14ac:dyDescent="0.3">
      <c r="A338" s="8">
        <v>523</v>
      </c>
      <c r="B338" s="12" t="s">
        <v>5563</v>
      </c>
      <c r="C338" s="5" t="s">
        <v>5564</v>
      </c>
      <c r="D338" s="8">
        <v>2021</v>
      </c>
    </row>
    <row r="339" spans="1:4" x14ac:dyDescent="0.3">
      <c r="A339" s="8">
        <v>65</v>
      </c>
      <c r="B339" s="12" t="s">
        <v>5571</v>
      </c>
      <c r="C339" s="5" t="s">
        <v>5572</v>
      </c>
      <c r="D339" s="8">
        <v>2021</v>
      </c>
    </row>
    <row r="340" spans="1:4" x14ac:dyDescent="0.3">
      <c r="A340" s="8">
        <v>41</v>
      </c>
      <c r="B340" s="12" t="s">
        <v>5588</v>
      </c>
      <c r="C340" s="5" t="s">
        <v>5589</v>
      </c>
      <c r="D340" s="8">
        <v>2021</v>
      </c>
    </row>
    <row r="341" spans="1:4" x14ac:dyDescent="0.3">
      <c r="A341" s="8">
        <v>304</v>
      </c>
      <c r="B341" s="12" t="s">
        <v>5596</v>
      </c>
      <c r="C341" s="5" t="s">
        <v>5597</v>
      </c>
      <c r="D341" s="8">
        <v>2021</v>
      </c>
    </row>
    <row r="342" spans="1:4" x14ac:dyDescent="0.3">
      <c r="A342" s="8">
        <v>102</v>
      </c>
      <c r="B342" s="12" t="s">
        <v>5605</v>
      </c>
      <c r="C342" s="5" t="s">
        <v>5606</v>
      </c>
      <c r="D342" s="8">
        <v>2021</v>
      </c>
    </row>
    <row r="343" spans="1:4" x14ac:dyDescent="0.3">
      <c r="A343" s="8">
        <v>165</v>
      </c>
      <c r="B343" s="12" t="s">
        <v>5613</v>
      </c>
      <c r="C343" s="5" t="s">
        <v>5614</v>
      </c>
      <c r="D343" s="8">
        <v>2021</v>
      </c>
    </row>
    <row r="344" spans="1:4" x14ac:dyDescent="0.3">
      <c r="A344" s="8">
        <v>44</v>
      </c>
      <c r="B344" s="12" t="s">
        <v>5621</v>
      </c>
      <c r="C344" s="5" t="s">
        <v>5622</v>
      </c>
      <c r="D344" s="8">
        <v>2021</v>
      </c>
    </row>
    <row r="345" spans="1:4" x14ac:dyDescent="0.3">
      <c r="A345" s="8">
        <v>64</v>
      </c>
      <c r="B345" s="12" t="s">
        <v>5637</v>
      </c>
      <c r="C345" s="5" t="s">
        <v>5638</v>
      </c>
      <c r="D345" s="8">
        <v>2021</v>
      </c>
    </row>
    <row r="346" spans="1:4" x14ac:dyDescent="0.3">
      <c r="A346" s="8">
        <v>86</v>
      </c>
      <c r="B346" s="12" t="s">
        <v>5644</v>
      </c>
      <c r="C346" s="5" t="s">
        <v>5645</v>
      </c>
      <c r="D346" s="8">
        <v>2021</v>
      </c>
    </row>
    <row r="347" spans="1:4" x14ac:dyDescent="0.3">
      <c r="A347" s="8">
        <v>67</v>
      </c>
      <c r="B347" s="12" t="s">
        <v>5660</v>
      </c>
      <c r="C347" s="5" t="s">
        <v>5661</v>
      </c>
      <c r="D347" s="8">
        <v>2021</v>
      </c>
    </row>
    <row r="348" spans="1:4" x14ac:dyDescent="0.3">
      <c r="A348" s="8">
        <v>156</v>
      </c>
      <c r="B348" s="12" t="s">
        <v>5667</v>
      </c>
      <c r="C348" s="5" t="s">
        <v>5668</v>
      </c>
      <c r="D348" s="8">
        <v>2021</v>
      </c>
    </row>
    <row r="349" spans="1:4" x14ac:dyDescent="0.3">
      <c r="A349" s="8">
        <v>65</v>
      </c>
      <c r="B349" s="12" t="s">
        <v>5675</v>
      </c>
      <c r="C349" s="5" t="s">
        <v>5676</v>
      </c>
      <c r="D349" s="8">
        <v>2021</v>
      </c>
    </row>
    <row r="350" spans="1:4" x14ac:dyDescent="0.3">
      <c r="A350" s="8">
        <v>98</v>
      </c>
      <c r="B350" s="12" t="s">
        <v>5697</v>
      </c>
      <c r="C350" s="5" t="s">
        <v>5698</v>
      </c>
      <c r="D350" s="8">
        <v>2021</v>
      </c>
    </row>
    <row r="351" spans="1:4" x14ac:dyDescent="0.3">
      <c r="A351" s="8">
        <v>76</v>
      </c>
      <c r="B351" s="12" t="s">
        <v>5705</v>
      </c>
      <c r="C351" s="5" t="s">
        <v>5706</v>
      </c>
      <c r="D351" s="8">
        <v>2021</v>
      </c>
    </row>
    <row r="352" spans="1:4" x14ac:dyDescent="0.3">
      <c r="A352" s="8">
        <v>859</v>
      </c>
      <c r="B352" s="12" t="s">
        <v>5721</v>
      </c>
      <c r="C352" s="5" t="s">
        <v>5722</v>
      </c>
      <c r="D352" s="8">
        <v>2021</v>
      </c>
    </row>
    <row r="353" spans="1:4" x14ac:dyDescent="0.3">
      <c r="A353" s="8">
        <v>156</v>
      </c>
      <c r="B353" s="12" t="s">
        <v>5729</v>
      </c>
      <c r="C353" s="5" t="s">
        <v>5730</v>
      </c>
      <c r="D353" s="8">
        <v>2021</v>
      </c>
    </row>
    <row r="354" spans="1:4" x14ac:dyDescent="0.3">
      <c r="A354" s="8">
        <v>65</v>
      </c>
      <c r="B354" s="12" t="s">
        <v>5737</v>
      </c>
      <c r="C354" s="5" t="s">
        <v>5738</v>
      </c>
      <c r="D354" s="8">
        <v>2021</v>
      </c>
    </row>
    <row r="355" spans="1:4" x14ac:dyDescent="0.3">
      <c r="A355" s="8">
        <v>57</v>
      </c>
      <c r="B355" s="12" t="s">
        <v>5761</v>
      </c>
      <c r="C355" s="5" t="s">
        <v>5762</v>
      </c>
      <c r="D355" s="8">
        <v>2021</v>
      </c>
    </row>
    <row r="356" spans="1:4" x14ac:dyDescent="0.3">
      <c r="A356" s="8">
        <v>117</v>
      </c>
      <c r="B356" s="12" t="s">
        <v>5799</v>
      </c>
      <c r="C356" s="5" t="s">
        <v>5800</v>
      </c>
      <c r="D356" s="8">
        <v>2021</v>
      </c>
    </row>
    <row r="357" spans="1:4" x14ac:dyDescent="0.3">
      <c r="A357" s="8">
        <v>132</v>
      </c>
      <c r="B357" s="12" t="s">
        <v>5808</v>
      </c>
      <c r="C357" s="5" t="s">
        <v>5809</v>
      </c>
      <c r="D357" s="8">
        <v>2021</v>
      </c>
    </row>
    <row r="358" spans="1:4" x14ac:dyDescent="0.3">
      <c r="A358" s="8">
        <v>173</v>
      </c>
      <c r="B358" s="12" t="s">
        <v>5838</v>
      </c>
      <c r="C358" s="5" t="s">
        <v>5839</v>
      </c>
      <c r="D358" s="8">
        <v>2021</v>
      </c>
    </row>
    <row r="359" spans="1:4" x14ac:dyDescent="0.3">
      <c r="A359" s="8">
        <v>49</v>
      </c>
      <c r="B359" s="12" t="s">
        <v>5845</v>
      </c>
      <c r="C359" s="5" t="s">
        <v>5846</v>
      </c>
      <c r="D359" s="8">
        <v>2021</v>
      </c>
    </row>
    <row r="360" spans="1:4" x14ac:dyDescent="0.3">
      <c r="A360" s="8">
        <v>46</v>
      </c>
      <c r="B360" s="12" t="s">
        <v>5870</v>
      </c>
      <c r="C360" s="5" t="s">
        <v>5871</v>
      </c>
      <c r="D360" s="8">
        <v>2021</v>
      </c>
    </row>
    <row r="361" spans="1:4" x14ac:dyDescent="0.3">
      <c r="A361" s="8">
        <v>153</v>
      </c>
      <c r="B361" s="12" t="s">
        <v>5879</v>
      </c>
      <c r="C361" s="5" t="s">
        <v>5880</v>
      </c>
      <c r="D361" s="8">
        <v>2021</v>
      </c>
    </row>
    <row r="362" spans="1:4" x14ac:dyDescent="0.3">
      <c r="A362" s="8">
        <v>211</v>
      </c>
      <c r="B362" s="12" t="s">
        <v>5903</v>
      </c>
      <c r="C362" s="5" t="s">
        <v>5904</v>
      </c>
      <c r="D362" s="8">
        <v>2021</v>
      </c>
    </row>
    <row r="363" spans="1:4" x14ac:dyDescent="0.3">
      <c r="A363" s="8">
        <v>62</v>
      </c>
      <c r="B363" s="12" t="s">
        <v>5911</v>
      </c>
      <c r="C363" s="5" t="s">
        <v>5912</v>
      </c>
      <c r="D363" s="8">
        <v>2021</v>
      </c>
    </row>
    <row r="364" spans="1:4" x14ac:dyDescent="0.3">
      <c r="A364" s="8">
        <v>65</v>
      </c>
      <c r="B364" s="12" t="s">
        <v>5925</v>
      </c>
      <c r="C364" s="5" t="s">
        <v>5926</v>
      </c>
      <c r="D364" s="8">
        <v>2021</v>
      </c>
    </row>
    <row r="365" spans="1:4" x14ac:dyDescent="0.3">
      <c r="A365" s="8">
        <v>49</v>
      </c>
      <c r="B365" s="12" t="s">
        <v>5933</v>
      </c>
      <c r="C365" s="5" t="s">
        <v>5934</v>
      </c>
      <c r="D365" s="8">
        <v>2021</v>
      </c>
    </row>
    <row r="366" spans="1:4" x14ac:dyDescent="0.3">
      <c r="A366" s="8">
        <v>76</v>
      </c>
      <c r="B366" s="12" t="s">
        <v>5941</v>
      </c>
      <c r="C366" s="5" t="s">
        <v>5942</v>
      </c>
      <c r="D366" s="8">
        <v>2021</v>
      </c>
    </row>
    <row r="367" spans="1:4" x14ac:dyDescent="0.3">
      <c r="A367" s="8">
        <v>98</v>
      </c>
      <c r="B367" s="12" t="s">
        <v>5996</v>
      </c>
      <c r="C367" s="5" t="s">
        <v>5997</v>
      </c>
      <c r="D367" s="8">
        <v>2021</v>
      </c>
    </row>
    <row r="368" spans="1:4" x14ac:dyDescent="0.3">
      <c r="A368" s="8">
        <v>84</v>
      </c>
      <c r="B368" s="12" t="s">
        <v>6004</v>
      </c>
      <c r="C368" s="5" t="s">
        <v>6005</v>
      </c>
      <c r="D368" s="8">
        <v>2021</v>
      </c>
    </row>
    <row r="369" spans="1:4" x14ac:dyDescent="0.3">
      <c r="A369" s="8">
        <v>94</v>
      </c>
      <c r="B369" s="12" t="s">
        <v>6091</v>
      </c>
      <c r="C369" s="5" t="s">
        <v>6092</v>
      </c>
      <c r="D369" s="8">
        <v>2021</v>
      </c>
    </row>
    <row r="370" spans="1:4" x14ac:dyDescent="0.3">
      <c r="A370" s="8">
        <v>284</v>
      </c>
      <c r="B370" s="12" t="s">
        <v>6114</v>
      </c>
      <c r="C370" s="5" t="s">
        <v>6115</v>
      </c>
      <c r="D370" s="8">
        <v>2021</v>
      </c>
    </row>
    <row r="371" spans="1:4" x14ac:dyDescent="0.3">
      <c r="A371" s="8">
        <v>49</v>
      </c>
      <c r="B371" s="12" t="s">
        <v>6138</v>
      </c>
      <c r="C371" s="5" t="s">
        <v>6139</v>
      </c>
      <c r="D371" s="8">
        <v>2021</v>
      </c>
    </row>
    <row r="372" spans="1:4" x14ac:dyDescent="0.3">
      <c r="A372" s="8">
        <v>60</v>
      </c>
      <c r="B372" s="12" t="s">
        <v>6196</v>
      </c>
      <c r="C372" s="5" t="s">
        <v>6197</v>
      </c>
      <c r="D372" s="8">
        <v>2021</v>
      </c>
    </row>
    <row r="373" spans="1:4" x14ac:dyDescent="0.3">
      <c r="A373" s="8">
        <v>48</v>
      </c>
      <c r="B373" s="12" t="s">
        <v>6204</v>
      </c>
      <c r="C373" s="5" t="s">
        <v>6205</v>
      </c>
      <c r="D373" s="8">
        <v>2021</v>
      </c>
    </row>
    <row r="374" spans="1:4" x14ac:dyDescent="0.3">
      <c r="A374" s="8">
        <v>57</v>
      </c>
      <c r="B374" s="12" t="s">
        <v>6211</v>
      </c>
      <c r="C374" s="5" t="s">
        <v>6212</v>
      </c>
      <c r="D374" s="8">
        <v>2021</v>
      </c>
    </row>
    <row r="375" spans="1:4" x14ac:dyDescent="0.3">
      <c r="A375" s="8">
        <v>109</v>
      </c>
      <c r="B375" s="12" t="s">
        <v>6218</v>
      </c>
      <c r="C375" s="5" t="s">
        <v>6219</v>
      </c>
      <c r="D375" s="8">
        <v>2021</v>
      </c>
    </row>
    <row r="376" spans="1:4" x14ac:dyDescent="0.3">
      <c r="A376" s="8">
        <v>86</v>
      </c>
      <c r="B376" s="12" t="s">
        <v>6233</v>
      </c>
      <c r="C376" s="5" t="s">
        <v>6234</v>
      </c>
      <c r="D376" s="8">
        <v>2021</v>
      </c>
    </row>
    <row r="377" spans="1:4" x14ac:dyDescent="0.3">
      <c r="A377" s="8">
        <v>71</v>
      </c>
      <c r="B377" s="12" t="s">
        <v>6299</v>
      </c>
      <c r="C377" s="5" t="s">
        <v>6300</v>
      </c>
      <c r="D377" s="8">
        <v>2021</v>
      </c>
    </row>
    <row r="378" spans="1:4" x14ac:dyDescent="0.3">
      <c r="A378" s="8">
        <v>68</v>
      </c>
      <c r="B378" s="12" t="s">
        <v>6308</v>
      </c>
      <c r="C378" s="5" t="s">
        <v>6309</v>
      </c>
      <c r="D378" s="8">
        <v>2021</v>
      </c>
    </row>
    <row r="379" spans="1:4" x14ac:dyDescent="0.3">
      <c r="A379" s="8">
        <v>91</v>
      </c>
      <c r="B379" s="12" t="s">
        <v>6333</v>
      </c>
      <c r="C379" s="5" t="s">
        <v>6334</v>
      </c>
      <c r="D379" s="8">
        <v>2021</v>
      </c>
    </row>
    <row r="380" spans="1:4" x14ac:dyDescent="0.3">
      <c r="A380" s="8">
        <v>167</v>
      </c>
      <c r="B380" s="12" t="s">
        <v>6351</v>
      </c>
      <c r="C380" s="5" t="s">
        <v>6352</v>
      </c>
      <c r="D380" s="8">
        <v>2021</v>
      </c>
    </row>
    <row r="381" spans="1:4" x14ac:dyDescent="0.3">
      <c r="A381" s="8">
        <v>40</v>
      </c>
      <c r="B381" s="12" t="s">
        <v>6377</v>
      </c>
      <c r="C381" s="5" t="s">
        <v>6378</v>
      </c>
      <c r="D381" s="8">
        <v>2021</v>
      </c>
    </row>
    <row r="382" spans="1:4" x14ac:dyDescent="0.3">
      <c r="A382" s="8">
        <v>57</v>
      </c>
      <c r="B382" s="12" t="s">
        <v>6421</v>
      </c>
      <c r="C382" s="5" t="s">
        <v>6422</v>
      </c>
      <c r="D382" s="8">
        <v>2021</v>
      </c>
    </row>
    <row r="383" spans="1:4" x14ac:dyDescent="0.3">
      <c r="A383" s="8">
        <v>111</v>
      </c>
      <c r="B383" s="12" t="s">
        <v>6439</v>
      </c>
      <c r="C383" s="5" t="s">
        <v>6440</v>
      </c>
      <c r="D383" s="8">
        <v>2021</v>
      </c>
    </row>
    <row r="384" spans="1:4" x14ac:dyDescent="0.3">
      <c r="A384" s="8">
        <v>51</v>
      </c>
      <c r="B384" s="12" t="s">
        <v>6430</v>
      </c>
      <c r="C384" s="5" t="s">
        <v>6480</v>
      </c>
      <c r="D384" s="8">
        <v>2021</v>
      </c>
    </row>
    <row r="385" spans="1:4" x14ac:dyDescent="0.3">
      <c r="A385" s="8">
        <v>129</v>
      </c>
      <c r="B385" s="12" t="s">
        <v>6504</v>
      </c>
      <c r="C385" s="5" t="s">
        <v>6505</v>
      </c>
      <c r="D385" s="8">
        <v>2021</v>
      </c>
    </row>
    <row r="386" spans="1:4" x14ac:dyDescent="0.3">
      <c r="A386" s="8">
        <v>165</v>
      </c>
      <c r="B386" s="12" t="s">
        <v>6527</v>
      </c>
      <c r="C386" s="5" t="s">
        <v>6528</v>
      </c>
      <c r="D386" s="8">
        <v>2021</v>
      </c>
    </row>
    <row r="387" spans="1:4" x14ac:dyDescent="0.3">
      <c r="A387" s="8">
        <v>174</v>
      </c>
      <c r="B387" s="12" t="s">
        <v>6536</v>
      </c>
      <c r="C387" s="5" t="s">
        <v>6537</v>
      </c>
      <c r="D387" s="8">
        <v>2021</v>
      </c>
    </row>
    <row r="388" spans="1:4" x14ac:dyDescent="0.3">
      <c r="A388" s="8">
        <v>321</v>
      </c>
      <c r="B388" s="12" t="s">
        <v>6587</v>
      </c>
      <c r="C388" s="5" t="s">
        <v>6588</v>
      </c>
      <c r="D388" s="8">
        <v>2021</v>
      </c>
    </row>
    <row r="389" spans="1:4" x14ac:dyDescent="0.3">
      <c r="A389" s="8">
        <v>62</v>
      </c>
      <c r="B389" s="12" t="s">
        <v>6613</v>
      </c>
      <c r="C389" s="5" t="s">
        <v>6614</v>
      </c>
      <c r="D389" s="8">
        <v>2021</v>
      </c>
    </row>
    <row r="390" spans="1:4" x14ac:dyDescent="0.3">
      <c r="A390" s="8">
        <v>65</v>
      </c>
      <c r="B390" s="12" t="s">
        <v>6696</v>
      </c>
      <c r="C390" s="5" t="s">
        <v>6697</v>
      </c>
      <c r="D390" s="8">
        <v>2021</v>
      </c>
    </row>
    <row r="391" spans="1:4" x14ac:dyDescent="0.3">
      <c r="A391" s="8">
        <v>88</v>
      </c>
      <c r="B391" s="12" t="s">
        <v>6713</v>
      </c>
      <c r="C391" s="5" t="s">
        <v>6714</v>
      </c>
      <c r="D391" s="8">
        <v>2021</v>
      </c>
    </row>
    <row r="392" spans="1:4" x14ac:dyDescent="0.3">
      <c r="A392" s="8">
        <v>76</v>
      </c>
      <c r="B392" s="12" t="s">
        <v>6730</v>
      </c>
      <c r="C392" s="5" t="s">
        <v>6731</v>
      </c>
      <c r="D392" s="8">
        <v>2021</v>
      </c>
    </row>
    <row r="393" spans="1:4" x14ac:dyDescent="0.3">
      <c r="A393" s="8">
        <v>69</v>
      </c>
      <c r="B393" s="12" t="s">
        <v>6739</v>
      </c>
      <c r="C393" s="5" t="s">
        <v>6740</v>
      </c>
      <c r="D393" s="8">
        <v>2021</v>
      </c>
    </row>
    <row r="394" spans="1:4" x14ac:dyDescent="0.3">
      <c r="A394" s="8">
        <v>144</v>
      </c>
      <c r="B394" s="12" t="s">
        <v>6771</v>
      </c>
      <c r="C394" s="5" t="s">
        <v>6772</v>
      </c>
      <c r="D394" s="8">
        <v>2021</v>
      </c>
    </row>
    <row r="395" spans="1:4" x14ac:dyDescent="0.3">
      <c r="A395" s="8">
        <v>104</v>
      </c>
      <c r="B395" s="12" t="s">
        <v>6789</v>
      </c>
      <c r="C395" s="5" t="s">
        <v>6790</v>
      </c>
      <c r="D395" s="8">
        <v>2021</v>
      </c>
    </row>
    <row r="396" spans="1:4" x14ac:dyDescent="0.3">
      <c r="A396" s="8">
        <v>73</v>
      </c>
      <c r="B396" s="12" t="s">
        <v>6805</v>
      </c>
      <c r="C396" s="5" t="s">
        <v>6806</v>
      </c>
      <c r="D396" s="8">
        <v>2021</v>
      </c>
    </row>
    <row r="397" spans="1:4" x14ac:dyDescent="0.3">
      <c r="A397" s="8">
        <v>63</v>
      </c>
      <c r="B397" s="12" t="s">
        <v>6829</v>
      </c>
      <c r="C397" s="5" t="s">
        <v>6830</v>
      </c>
      <c r="D397" s="8">
        <v>2021</v>
      </c>
    </row>
    <row r="398" spans="1:4" x14ac:dyDescent="0.3">
      <c r="A398" s="8">
        <v>62</v>
      </c>
      <c r="B398" s="12" t="s">
        <v>6837</v>
      </c>
      <c r="C398" s="5" t="s">
        <v>6838</v>
      </c>
      <c r="D398" s="8">
        <v>2021</v>
      </c>
    </row>
    <row r="399" spans="1:4" x14ac:dyDescent="0.3">
      <c r="A399" s="8">
        <v>39</v>
      </c>
      <c r="B399" s="12" t="s">
        <v>6845</v>
      </c>
      <c r="C399" s="5" t="s">
        <v>6846</v>
      </c>
      <c r="D399" s="8">
        <v>2021</v>
      </c>
    </row>
    <row r="400" spans="1:4" x14ac:dyDescent="0.3">
      <c r="A400" s="8">
        <v>177</v>
      </c>
      <c r="B400" s="12" t="s">
        <v>6854</v>
      </c>
      <c r="C400" s="5" t="s">
        <v>6855</v>
      </c>
      <c r="D400" s="8">
        <v>2021</v>
      </c>
    </row>
    <row r="401" spans="1:4" x14ac:dyDescent="0.3">
      <c r="A401" s="8">
        <v>25</v>
      </c>
      <c r="B401" s="12" t="s">
        <v>6881</v>
      </c>
      <c r="C401" s="5" t="s">
        <v>6882</v>
      </c>
      <c r="D401" s="8">
        <v>2021</v>
      </c>
    </row>
    <row r="402" spans="1:4" x14ac:dyDescent="0.3">
      <c r="A402" s="8">
        <v>121</v>
      </c>
      <c r="B402" s="12" t="s">
        <v>6900</v>
      </c>
      <c r="C402" s="5" t="s">
        <v>6901</v>
      </c>
      <c r="D402" s="8">
        <v>2021</v>
      </c>
    </row>
    <row r="403" spans="1:4" x14ac:dyDescent="0.3">
      <c r="A403" s="8">
        <v>145</v>
      </c>
      <c r="B403" s="12" t="s">
        <v>6935</v>
      </c>
      <c r="C403" s="5" t="s">
        <v>6936</v>
      </c>
      <c r="D403" s="8">
        <v>2021</v>
      </c>
    </row>
    <row r="404" spans="1:4" x14ac:dyDescent="0.3">
      <c r="A404" s="8">
        <v>54</v>
      </c>
      <c r="B404" s="12" t="s">
        <v>6969</v>
      </c>
      <c r="C404" s="5" t="s">
        <v>6970</v>
      </c>
      <c r="D404" s="8">
        <v>2021</v>
      </c>
    </row>
    <row r="405" spans="1:4" x14ac:dyDescent="0.3">
      <c r="A405" s="8">
        <v>9</v>
      </c>
      <c r="B405" s="12" t="s">
        <v>6987</v>
      </c>
      <c r="C405" s="5" t="s">
        <v>6988</v>
      </c>
      <c r="D405" s="8">
        <v>2021</v>
      </c>
    </row>
    <row r="406" spans="1:4" x14ac:dyDescent="0.3">
      <c r="A406" s="8">
        <v>194</v>
      </c>
      <c r="B406" s="12" t="s">
        <v>7005</v>
      </c>
      <c r="C406" s="5" t="s">
        <v>7006</v>
      </c>
      <c r="D406" s="8">
        <v>2021</v>
      </c>
    </row>
    <row r="407" spans="1:4" x14ac:dyDescent="0.3">
      <c r="A407" s="8">
        <v>176</v>
      </c>
      <c r="B407" s="12" t="s">
        <v>7021</v>
      </c>
      <c r="C407" s="5" t="s">
        <v>7022</v>
      </c>
      <c r="D407" s="8">
        <v>2021</v>
      </c>
    </row>
    <row r="408" spans="1:4" x14ac:dyDescent="0.3">
      <c r="A408" s="8">
        <v>296</v>
      </c>
      <c r="B408" s="12" t="s">
        <v>7048</v>
      </c>
      <c r="C408" s="5" t="s">
        <v>7049</v>
      </c>
      <c r="D408" s="8">
        <v>2021</v>
      </c>
    </row>
    <row r="409" spans="1:4" x14ac:dyDescent="0.3">
      <c r="A409" s="8">
        <v>46</v>
      </c>
      <c r="B409" s="12" t="s">
        <v>7066</v>
      </c>
      <c r="C409" s="5" t="s">
        <v>7067</v>
      </c>
      <c r="D409" s="8">
        <v>2021</v>
      </c>
    </row>
    <row r="410" spans="1:4" x14ac:dyDescent="0.3">
      <c r="A410" s="8">
        <v>134</v>
      </c>
      <c r="B410" s="12" t="s">
        <v>7082</v>
      </c>
      <c r="C410" s="5" t="s">
        <v>7083</v>
      </c>
      <c r="D410" s="8">
        <v>2021</v>
      </c>
    </row>
    <row r="411" spans="1:4" x14ac:dyDescent="0.3">
      <c r="A411" s="8">
        <v>95</v>
      </c>
      <c r="B411" s="12" t="s">
        <v>7090</v>
      </c>
      <c r="C411" s="5" t="s">
        <v>7091</v>
      </c>
      <c r="D411" s="8">
        <v>2021</v>
      </c>
    </row>
    <row r="412" spans="1:4" x14ac:dyDescent="0.3">
      <c r="A412" s="8">
        <v>52</v>
      </c>
      <c r="B412" s="12" t="s">
        <v>7098</v>
      </c>
      <c r="C412" s="5" t="s">
        <v>7099</v>
      </c>
      <c r="D412" s="8">
        <v>2021</v>
      </c>
    </row>
    <row r="413" spans="1:4" x14ac:dyDescent="0.3">
      <c r="A413" s="8">
        <v>91</v>
      </c>
      <c r="B413" s="12" t="s">
        <v>7116</v>
      </c>
      <c r="C413" s="5" t="s">
        <v>7117</v>
      </c>
      <c r="D413" s="8">
        <v>2021</v>
      </c>
    </row>
    <row r="414" spans="1:4" x14ac:dyDescent="0.3">
      <c r="A414" s="8">
        <v>47</v>
      </c>
      <c r="B414" s="12" t="s">
        <v>7123</v>
      </c>
      <c r="C414" s="5" t="s">
        <v>7124</v>
      </c>
      <c r="D414" s="8">
        <v>2021</v>
      </c>
    </row>
    <row r="415" spans="1:4" x14ac:dyDescent="0.3">
      <c r="A415" s="8">
        <v>55</v>
      </c>
      <c r="B415" s="12" t="s">
        <v>7149</v>
      </c>
      <c r="C415" s="5" t="s">
        <v>7150</v>
      </c>
      <c r="D415" s="8">
        <v>2021</v>
      </c>
    </row>
    <row r="416" spans="1:4" x14ac:dyDescent="0.3">
      <c r="A416" s="8">
        <v>49</v>
      </c>
      <c r="B416" s="12" t="s">
        <v>7157</v>
      </c>
      <c r="C416" s="5" t="s">
        <v>7158</v>
      </c>
      <c r="D416" s="8">
        <v>2021</v>
      </c>
    </row>
    <row r="417" spans="1:4" x14ac:dyDescent="0.3">
      <c r="A417" s="8">
        <v>48</v>
      </c>
      <c r="B417" s="12" t="s">
        <v>7265</v>
      </c>
      <c r="C417" s="5" t="s">
        <v>7266</v>
      </c>
      <c r="D417" s="8">
        <v>2021</v>
      </c>
    </row>
    <row r="418" spans="1:4" x14ac:dyDescent="0.3">
      <c r="A418" s="8">
        <v>46</v>
      </c>
      <c r="B418" s="12" t="s">
        <v>7281</v>
      </c>
      <c r="C418" s="5" t="s">
        <v>7282</v>
      </c>
      <c r="D418" s="8">
        <v>2021</v>
      </c>
    </row>
    <row r="419" spans="1:4" x14ac:dyDescent="0.3">
      <c r="A419" s="8">
        <v>112</v>
      </c>
      <c r="B419" s="12" t="s">
        <v>7313</v>
      </c>
      <c r="C419" s="5" t="s">
        <v>7314</v>
      </c>
      <c r="D419" s="8">
        <v>2021</v>
      </c>
    </row>
    <row r="420" spans="1:4" x14ac:dyDescent="0.3">
      <c r="A420" s="8">
        <v>55</v>
      </c>
      <c r="B420" s="12" t="s">
        <v>38</v>
      </c>
      <c r="C420" s="5" t="s">
        <v>39</v>
      </c>
      <c r="D420" s="8">
        <v>2022</v>
      </c>
    </row>
    <row r="421" spans="1:4" x14ac:dyDescent="0.3">
      <c r="A421" s="8">
        <v>51</v>
      </c>
      <c r="B421" s="12" t="s">
        <v>73</v>
      </c>
      <c r="C421" s="5" t="s">
        <v>74</v>
      </c>
      <c r="D421" s="8">
        <v>2022</v>
      </c>
    </row>
    <row r="422" spans="1:4" x14ac:dyDescent="0.3">
      <c r="A422" s="8">
        <v>60</v>
      </c>
      <c r="B422" s="12" t="s">
        <v>80</v>
      </c>
      <c r="C422" s="5" t="s">
        <v>81</v>
      </c>
      <c r="D422" s="8">
        <v>2022</v>
      </c>
    </row>
    <row r="423" spans="1:4" x14ac:dyDescent="0.3">
      <c r="A423" s="8">
        <v>33</v>
      </c>
      <c r="B423" s="12" t="s">
        <v>94</v>
      </c>
      <c r="C423" s="5" t="s">
        <v>95</v>
      </c>
      <c r="D423" s="8">
        <v>2022</v>
      </c>
    </row>
    <row r="424" spans="1:4" x14ac:dyDescent="0.3">
      <c r="A424" s="8">
        <v>48</v>
      </c>
      <c r="B424" s="12" t="s">
        <v>103</v>
      </c>
      <c r="C424" s="5" t="s">
        <v>104</v>
      </c>
      <c r="D424" s="8">
        <v>2022</v>
      </c>
    </row>
    <row r="425" spans="1:4" x14ac:dyDescent="0.3">
      <c r="A425" s="8">
        <v>43</v>
      </c>
      <c r="B425" s="12" t="s">
        <v>164</v>
      </c>
      <c r="C425" s="5" t="s">
        <v>165</v>
      </c>
      <c r="D425" s="8">
        <v>2022</v>
      </c>
    </row>
    <row r="426" spans="1:4" x14ac:dyDescent="0.3">
      <c r="A426" s="8">
        <v>108</v>
      </c>
      <c r="B426" s="12" t="s">
        <v>187</v>
      </c>
      <c r="C426" s="5" t="s">
        <v>188</v>
      </c>
      <c r="D426" s="8">
        <v>2022</v>
      </c>
    </row>
    <row r="427" spans="1:4" x14ac:dyDescent="0.3">
      <c r="A427" s="8">
        <v>35</v>
      </c>
      <c r="B427" s="12" t="s">
        <v>229</v>
      </c>
      <c r="C427" s="5" t="s">
        <v>230</v>
      </c>
      <c r="D427" s="8">
        <v>2022</v>
      </c>
    </row>
    <row r="428" spans="1:4" x14ac:dyDescent="0.3">
      <c r="A428" s="8">
        <v>47</v>
      </c>
      <c r="B428" s="12" t="s">
        <v>238</v>
      </c>
      <c r="C428" s="5" t="s">
        <v>239</v>
      </c>
      <c r="D428" s="8">
        <v>2022</v>
      </c>
    </row>
    <row r="429" spans="1:4" x14ac:dyDescent="0.3">
      <c r="A429" s="8">
        <v>103</v>
      </c>
      <c r="B429" s="12" t="s">
        <v>255</v>
      </c>
      <c r="C429" s="5" t="s">
        <v>256</v>
      </c>
      <c r="D429" s="8">
        <v>2022</v>
      </c>
    </row>
    <row r="430" spans="1:4" x14ac:dyDescent="0.3">
      <c r="A430" s="8">
        <v>75</v>
      </c>
      <c r="B430" s="12" t="s">
        <v>279</v>
      </c>
      <c r="C430" s="5" t="s">
        <v>280</v>
      </c>
      <c r="D430" s="8">
        <v>2022</v>
      </c>
    </row>
    <row r="431" spans="1:4" x14ac:dyDescent="0.3">
      <c r="A431" s="8">
        <v>89</v>
      </c>
      <c r="B431" s="12" t="s">
        <v>306</v>
      </c>
      <c r="C431" s="5" t="s">
        <v>307</v>
      </c>
      <c r="D431" s="8">
        <v>2022</v>
      </c>
    </row>
    <row r="432" spans="1:4" x14ac:dyDescent="0.3">
      <c r="A432" s="8">
        <v>112</v>
      </c>
      <c r="B432" s="12" t="s">
        <v>325</v>
      </c>
      <c r="C432" s="5" t="s">
        <v>326</v>
      </c>
      <c r="D432" s="8">
        <v>2022</v>
      </c>
    </row>
    <row r="433" spans="1:4" x14ac:dyDescent="0.3">
      <c r="A433" s="8">
        <v>178</v>
      </c>
      <c r="B433" s="12" t="s">
        <v>360</v>
      </c>
      <c r="C433" s="5" t="s">
        <v>361</v>
      </c>
      <c r="D433" s="8">
        <v>2022</v>
      </c>
    </row>
    <row r="434" spans="1:4" x14ac:dyDescent="0.3">
      <c r="A434" s="8">
        <v>266</v>
      </c>
      <c r="B434" s="12" t="s">
        <v>423</v>
      </c>
      <c r="C434" s="5" t="s">
        <v>424</v>
      </c>
      <c r="D434" s="8">
        <v>2022</v>
      </c>
    </row>
    <row r="435" spans="1:4" x14ac:dyDescent="0.3">
      <c r="A435" s="8">
        <v>8</v>
      </c>
      <c r="B435" s="12" t="s">
        <v>432</v>
      </c>
      <c r="C435" s="5" t="s">
        <v>433</v>
      </c>
      <c r="D435" s="8">
        <v>2022</v>
      </c>
    </row>
    <row r="436" spans="1:4" x14ac:dyDescent="0.3">
      <c r="A436" s="8">
        <v>106</v>
      </c>
      <c r="B436" s="12" t="s">
        <v>475</v>
      </c>
      <c r="C436" s="5" t="s">
        <v>476</v>
      </c>
      <c r="D436" s="8">
        <v>2022</v>
      </c>
    </row>
    <row r="437" spans="1:4" x14ac:dyDescent="0.3">
      <c r="A437" s="8">
        <v>53</v>
      </c>
      <c r="B437" s="12" t="s">
        <v>481</v>
      </c>
      <c r="C437" s="5" t="s">
        <v>482</v>
      </c>
      <c r="D437" s="8">
        <v>2022</v>
      </c>
    </row>
    <row r="438" spans="1:4" x14ac:dyDescent="0.3">
      <c r="A438" s="8">
        <v>97</v>
      </c>
      <c r="B438" s="12" t="s">
        <v>487</v>
      </c>
      <c r="C438" s="5" t="s">
        <v>488</v>
      </c>
      <c r="D438" s="8">
        <v>2022</v>
      </c>
    </row>
    <row r="439" spans="1:4" x14ac:dyDescent="0.3">
      <c r="A439" s="8">
        <v>119</v>
      </c>
      <c r="B439" s="12" t="s">
        <v>493</v>
      </c>
      <c r="C439" s="5" t="s">
        <v>494</v>
      </c>
      <c r="D439" s="8">
        <v>2022</v>
      </c>
    </row>
    <row r="440" spans="1:4" x14ac:dyDescent="0.3">
      <c r="A440" s="8">
        <v>116</v>
      </c>
      <c r="B440" s="12" t="s">
        <v>499</v>
      </c>
      <c r="C440" s="5" t="s">
        <v>500</v>
      </c>
      <c r="D440" s="8">
        <v>2022</v>
      </c>
    </row>
    <row r="441" spans="1:4" x14ac:dyDescent="0.3">
      <c r="A441" s="8">
        <v>58</v>
      </c>
      <c r="B441" s="12" t="s">
        <v>505</v>
      </c>
      <c r="C441" s="5" t="s">
        <v>506</v>
      </c>
      <c r="D441" s="8">
        <v>2022</v>
      </c>
    </row>
    <row r="442" spans="1:4" x14ac:dyDescent="0.3">
      <c r="A442" s="8">
        <v>80</v>
      </c>
      <c r="B442" s="12" t="s">
        <v>517</v>
      </c>
      <c r="C442" s="5" t="s">
        <v>518</v>
      </c>
      <c r="D442" s="8">
        <v>2022</v>
      </c>
    </row>
    <row r="443" spans="1:4" x14ac:dyDescent="0.3">
      <c r="A443" s="8">
        <v>310</v>
      </c>
      <c r="B443" s="12" t="s">
        <v>530</v>
      </c>
      <c r="C443" s="5" t="s">
        <v>531</v>
      </c>
      <c r="D443" s="8">
        <v>2022</v>
      </c>
    </row>
    <row r="444" spans="1:4" x14ac:dyDescent="0.3">
      <c r="A444" s="8">
        <v>57</v>
      </c>
      <c r="B444" s="12" t="s">
        <v>580</v>
      </c>
      <c r="C444" s="5" t="s">
        <v>581</v>
      </c>
      <c r="D444" s="8">
        <v>2022</v>
      </c>
    </row>
    <row r="445" spans="1:4" x14ac:dyDescent="0.3">
      <c r="A445" s="8">
        <v>44</v>
      </c>
      <c r="B445" s="12" t="s">
        <v>656</v>
      </c>
      <c r="C445" s="5" t="s">
        <v>657</v>
      </c>
      <c r="D445" s="8">
        <v>2022</v>
      </c>
    </row>
    <row r="446" spans="1:4" x14ac:dyDescent="0.3">
      <c r="A446" s="8">
        <v>58</v>
      </c>
      <c r="B446" s="12" t="s">
        <v>664</v>
      </c>
      <c r="C446" s="5" t="s">
        <v>665</v>
      </c>
      <c r="D446" s="8">
        <v>2022</v>
      </c>
    </row>
    <row r="447" spans="1:4" x14ac:dyDescent="0.3">
      <c r="A447" s="8">
        <v>36</v>
      </c>
      <c r="B447" s="12" t="s">
        <v>714</v>
      </c>
      <c r="C447" s="5" t="s">
        <v>715</v>
      </c>
      <c r="D447" s="8">
        <v>2022</v>
      </c>
    </row>
    <row r="448" spans="1:4" x14ac:dyDescent="0.3">
      <c r="A448" s="8">
        <v>129</v>
      </c>
      <c r="B448" s="12" t="s">
        <v>780</v>
      </c>
      <c r="C448" s="5" t="s">
        <v>781</v>
      </c>
      <c r="D448" s="8">
        <v>2022</v>
      </c>
    </row>
    <row r="449" spans="1:4" x14ac:dyDescent="0.3">
      <c r="A449" s="8">
        <v>43</v>
      </c>
      <c r="B449" s="12" t="s">
        <v>787</v>
      </c>
      <c r="C449" s="5" t="s">
        <v>788</v>
      </c>
      <c r="D449" s="8">
        <v>2022</v>
      </c>
    </row>
    <row r="450" spans="1:4" x14ac:dyDescent="0.3">
      <c r="A450" s="8">
        <v>54</v>
      </c>
      <c r="B450" s="12" t="s">
        <v>804</v>
      </c>
      <c r="C450" s="5" t="s">
        <v>805</v>
      </c>
      <c r="D450" s="8">
        <v>2022</v>
      </c>
    </row>
    <row r="451" spans="1:4" x14ac:dyDescent="0.3">
      <c r="A451" s="8">
        <v>200</v>
      </c>
      <c r="B451" s="12" t="s">
        <v>813</v>
      </c>
      <c r="C451" s="5" t="s">
        <v>814</v>
      </c>
      <c r="D451" s="8">
        <v>2022</v>
      </c>
    </row>
    <row r="452" spans="1:4" x14ac:dyDescent="0.3">
      <c r="A452" s="8">
        <v>221</v>
      </c>
      <c r="B452" s="12" t="s">
        <v>909</v>
      </c>
      <c r="C452" s="5" t="s">
        <v>910</v>
      </c>
      <c r="D452" s="8">
        <v>2022</v>
      </c>
    </row>
    <row r="453" spans="1:4" x14ac:dyDescent="0.3">
      <c r="A453" s="8">
        <v>159</v>
      </c>
      <c r="B453" s="12" t="s">
        <v>951</v>
      </c>
      <c r="C453" s="5" t="s">
        <v>952</v>
      </c>
      <c r="D453" s="8">
        <v>2022</v>
      </c>
    </row>
    <row r="454" spans="1:4" x14ac:dyDescent="0.3">
      <c r="A454" s="8">
        <v>63</v>
      </c>
      <c r="B454" s="12" t="s">
        <v>965</v>
      </c>
      <c r="C454" s="5" t="s">
        <v>966</v>
      </c>
      <c r="D454" s="8">
        <v>2022</v>
      </c>
    </row>
    <row r="455" spans="1:4" x14ac:dyDescent="0.3">
      <c r="A455" s="8">
        <v>227</v>
      </c>
      <c r="B455" s="12" t="s">
        <v>1001</v>
      </c>
      <c r="C455" s="5" t="s">
        <v>1002</v>
      </c>
      <c r="D455" s="8">
        <v>2022</v>
      </c>
    </row>
    <row r="456" spans="1:4" x14ac:dyDescent="0.3">
      <c r="A456" s="8">
        <v>68</v>
      </c>
      <c r="B456" s="12" t="s">
        <v>1029</v>
      </c>
      <c r="C456" s="5" t="s">
        <v>1030</v>
      </c>
      <c r="D456" s="8">
        <v>2022</v>
      </c>
    </row>
    <row r="457" spans="1:4" x14ac:dyDescent="0.3">
      <c r="A457" s="8">
        <v>58</v>
      </c>
      <c r="B457" s="12" t="s">
        <v>1036</v>
      </c>
      <c r="C457" s="5" t="s">
        <v>1037</v>
      </c>
      <c r="D457" s="8">
        <v>2022</v>
      </c>
    </row>
    <row r="458" spans="1:4" x14ac:dyDescent="0.3">
      <c r="A458" s="8">
        <v>237</v>
      </c>
      <c r="B458" s="12" t="s">
        <v>1050</v>
      </c>
      <c r="C458" s="5" t="s">
        <v>1051</v>
      </c>
      <c r="D458" s="8">
        <v>2022</v>
      </c>
    </row>
    <row r="459" spans="1:4" x14ac:dyDescent="0.3">
      <c r="A459" s="8">
        <v>101</v>
      </c>
      <c r="B459" s="12" t="s">
        <v>1070</v>
      </c>
      <c r="C459" s="5" t="s">
        <v>1071</v>
      </c>
      <c r="D459" s="8">
        <v>2022</v>
      </c>
    </row>
    <row r="460" spans="1:4" x14ac:dyDescent="0.3">
      <c r="A460" s="8">
        <v>57</v>
      </c>
      <c r="B460" s="12" t="s">
        <v>1078</v>
      </c>
      <c r="C460" s="5" t="s">
        <v>1079</v>
      </c>
      <c r="D460" s="8">
        <v>2022</v>
      </c>
    </row>
    <row r="461" spans="1:4" x14ac:dyDescent="0.3">
      <c r="A461" s="8">
        <v>60</v>
      </c>
      <c r="B461" s="12" t="s">
        <v>1084</v>
      </c>
      <c r="C461" s="5" t="s">
        <v>1085</v>
      </c>
      <c r="D461" s="8">
        <v>2022</v>
      </c>
    </row>
    <row r="462" spans="1:4" x14ac:dyDescent="0.3">
      <c r="A462" s="8">
        <v>42</v>
      </c>
      <c r="B462" s="12" t="s">
        <v>1106</v>
      </c>
      <c r="C462" s="5" t="s">
        <v>1107</v>
      </c>
      <c r="D462" s="8">
        <v>2022</v>
      </c>
    </row>
    <row r="463" spans="1:4" x14ac:dyDescent="0.3">
      <c r="A463" s="8">
        <v>135</v>
      </c>
      <c r="B463" s="12" t="s">
        <v>1112</v>
      </c>
      <c r="C463" s="5" t="s">
        <v>1113</v>
      </c>
      <c r="D463" s="8">
        <v>2022</v>
      </c>
    </row>
    <row r="464" spans="1:4" x14ac:dyDescent="0.3">
      <c r="A464" s="8">
        <v>119</v>
      </c>
      <c r="B464" s="12" t="s">
        <v>1173</v>
      </c>
      <c r="C464" s="5" t="s">
        <v>1174</v>
      </c>
      <c r="D464" s="8">
        <v>2022</v>
      </c>
    </row>
    <row r="465" spans="1:4" x14ac:dyDescent="0.3">
      <c r="A465" s="8">
        <v>35</v>
      </c>
      <c r="B465" s="12" t="s">
        <v>1224</v>
      </c>
      <c r="C465" s="5" t="s">
        <v>1225</v>
      </c>
      <c r="D465" s="8">
        <v>2022</v>
      </c>
    </row>
    <row r="466" spans="1:4" x14ac:dyDescent="0.3">
      <c r="A466" s="8">
        <v>87</v>
      </c>
      <c r="B466" s="12" t="s">
        <v>1231</v>
      </c>
      <c r="C466" s="5" t="s">
        <v>1232</v>
      </c>
      <c r="D466" s="8">
        <v>2022</v>
      </c>
    </row>
    <row r="467" spans="1:4" x14ac:dyDescent="0.3">
      <c r="A467" s="8">
        <v>73</v>
      </c>
      <c r="B467" s="12" t="s">
        <v>1237</v>
      </c>
      <c r="C467" s="5" t="s">
        <v>1238</v>
      </c>
      <c r="D467" s="8">
        <v>2022</v>
      </c>
    </row>
    <row r="468" spans="1:4" x14ac:dyDescent="0.3">
      <c r="A468" s="8">
        <v>86</v>
      </c>
      <c r="B468" s="12" t="s">
        <v>1244</v>
      </c>
      <c r="C468" s="5" t="s">
        <v>1245</v>
      </c>
      <c r="D468" s="8">
        <v>2022</v>
      </c>
    </row>
    <row r="469" spans="1:4" x14ac:dyDescent="0.3">
      <c r="A469" s="8">
        <v>56</v>
      </c>
      <c r="B469" s="12" t="s">
        <v>1279</v>
      </c>
      <c r="C469" s="5" t="s">
        <v>1280</v>
      </c>
      <c r="D469" s="8">
        <v>2022</v>
      </c>
    </row>
    <row r="470" spans="1:4" x14ac:dyDescent="0.3">
      <c r="A470" s="8">
        <v>124</v>
      </c>
      <c r="B470" s="12" t="s">
        <v>1300</v>
      </c>
      <c r="C470" s="5" t="s">
        <v>1301</v>
      </c>
      <c r="D470" s="8">
        <v>2022</v>
      </c>
    </row>
    <row r="471" spans="1:4" x14ac:dyDescent="0.3">
      <c r="A471" s="8">
        <v>105</v>
      </c>
      <c r="B471" s="12" t="s">
        <v>1314</v>
      </c>
      <c r="C471" s="5" t="s">
        <v>1315</v>
      </c>
      <c r="D471" s="8">
        <v>2022</v>
      </c>
    </row>
    <row r="472" spans="1:4" x14ac:dyDescent="0.3">
      <c r="A472" s="8">
        <v>83</v>
      </c>
      <c r="B472" s="12" t="s">
        <v>1328</v>
      </c>
      <c r="C472" s="5" t="s">
        <v>1329</v>
      </c>
      <c r="D472" s="8">
        <v>2022</v>
      </c>
    </row>
    <row r="473" spans="1:4" x14ac:dyDescent="0.3">
      <c r="A473" s="8">
        <v>159</v>
      </c>
      <c r="B473" s="12" t="s">
        <v>1335</v>
      </c>
      <c r="C473" s="5" t="s">
        <v>1336</v>
      </c>
      <c r="D473" s="8">
        <v>2022</v>
      </c>
    </row>
    <row r="474" spans="1:4" x14ac:dyDescent="0.3">
      <c r="A474" s="8">
        <v>67</v>
      </c>
      <c r="B474" s="12" t="s">
        <v>1356</v>
      </c>
      <c r="C474" s="5" t="s">
        <v>1357</v>
      </c>
      <c r="D474" s="8">
        <v>2022</v>
      </c>
    </row>
    <row r="475" spans="1:4" x14ac:dyDescent="0.3">
      <c r="A475" s="8">
        <v>52</v>
      </c>
      <c r="B475" s="12" t="s">
        <v>1405</v>
      </c>
      <c r="C475" s="5" t="s">
        <v>1406</v>
      </c>
      <c r="D475" s="8">
        <v>2022</v>
      </c>
    </row>
    <row r="476" spans="1:4" x14ac:dyDescent="0.3">
      <c r="A476" s="8">
        <v>300</v>
      </c>
      <c r="B476" s="12" t="s">
        <v>1419</v>
      </c>
      <c r="C476" s="5" t="s">
        <v>1420</v>
      </c>
      <c r="D476" s="8">
        <v>2022</v>
      </c>
    </row>
    <row r="477" spans="1:4" x14ac:dyDescent="0.3">
      <c r="A477" s="8">
        <v>121</v>
      </c>
      <c r="B477" s="12" t="s">
        <v>1447</v>
      </c>
      <c r="C477" s="5" t="s">
        <v>1448</v>
      </c>
      <c r="D477" s="8">
        <v>2022</v>
      </c>
    </row>
    <row r="478" spans="1:4" x14ac:dyDescent="0.3">
      <c r="A478" s="8">
        <v>292</v>
      </c>
      <c r="B478" s="12" t="s">
        <v>1454</v>
      </c>
      <c r="C478" s="5" t="s">
        <v>1455</v>
      </c>
      <c r="D478" s="8">
        <v>2022</v>
      </c>
    </row>
    <row r="479" spans="1:4" x14ac:dyDescent="0.3">
      <c r="A479" s="8">
        <v>146</v>
      </c>
      <c r="B479" s="12" t="s">
        <v>1461</v>
      </c>
      <c r="C479" s="5" t="s">
        <v>1462</v>
      </c>
      <c r="D479" s="8">
        <v>2022</v>
      </c>
    </row>
    <row r="480" spans="1:4" x14ac:dyDescent="0.3">
      <c r="A480" s="8">
        <v>149</v>
      </c>
      <c r="B480" s="12" t="s">
        <v>1503</v>
      </c>
      <c r="C480" s="5" t="s">
        <v>1504</v>
      </c>
      <c r="D480" s="8">
        <v>2022</v>
      </c>
    </row>
    <row r="481" spans="1:4" x14ac:dyDescent="0.3">
      <c r="A481" s="8">
        <v>149</v>
      </c>
      <c r="B481" s="12" t="s">
        <v>1526</v>
      </c>
      <c r="C481" s="5" t="s">
        <v>1527</v>
      </c>
      <c r="D481" s="8">
        <v>2022</v>
      </c>
    </row>
    <row r="482" spans="1:4" x14ac:dyDescent="0.3">
      <c r="A482" s="8">
        <v>109</v>
      </c>
      <c r="B482" s="12" t="s">
        <v>1433</v>
      </c>
      <c r="C482" s="5" t="s">
        <v>1548</v>
      </c>
      <c r="D482" s="8">
        <v>2022</v>
      </c>
    </row>
    <row r="483" spans="1:4" x14ac:dyDescent="0.3">
      <c r="A483" s="8">
        <v>366</v>
      </c>
      <c r="B483" s="12" t="s">
        <v>1553</v>
      </c>
      <c r="C483" s="5" t="s">
        <v>1554</v>
      </c>
      <c r="D483" s="8">
        <v>2022</v>
      </c>
    </row>
    <row r="484" spans="1:4" x14ac:dyDescent="0.3">
      <c r="A484" s="8">
        <v>73</v>
      </c>
      <c r="B484" s="12" t="s">
        <v>1573</v>
      </c>
      <c r="C484" s="5" t="s">
        <v>1574</v>
      </c>
      <c r="D484" s="8">
        <v>2022</v>
      </c>
    </row>
    <row r="485" spans="1:4" x14ac:dyDescent="0.3">
      <c r="A485" s="8">
        <v>150</v>
      </c>
      <c r="B485" s="12" t="s">
        <v>1594</v>
      </c>
      <c r="C485" s="5" t="s">
        <v>1595</v>
      </c>
      <c r="D485" s="8">
        <v>2022</v>
      </c>
    </row>
    <row r="486" spans="1:4" x14ac:dyDescent="0.3">
      <c r="A486" s="8">
        <v>111</v>
      </c>
      <c r="B486" s="12" t="s">
        <v>1609</v>
      </c>
      <c r="C486" s="5" t="s">
        <v>1610</v>
      </c>
      <c r="D486" s="8">
        <v>2022</v>
      </c>
    </row>
    <row r="487" spans="1:4" x14ac:dyDescent="0.3">
      <c r="A487" s="8">
        <v>94</v>
      </c>
      <c r="B487" s="12" t="s">
        <v>1617</v>
      </c>
      <c r="C487" s="5" t="s">
        <v>1618</v>
      </c>
      <c r="D487" s="8">
        <v>2022</v>
      </c>
    </row>
    <row r="488" spans="1:4" x14ac:dyDescent="0.3">
      <c r="A488" s="8">
        <v>294</v>
      </c>
      <c r="B488" s="12" t="s">
        <v>1630</v>
      </c>
      <c r="C488" s="5" t="s">
        <v>1631</v>
      </c>
      <c r="D488" s="8">
        <v>2022</v>
      </c>
    </row>
    <row r="489" spans="1:4" x14ac:dyDescent="0.3">
      <c r="A489" s="8">
        <v>21</v>
      </c>
      <c r="B489" s="12" t="s">
        <v>1636</v>
      </c>
      <c r="C489" s="5" t="s">
        <v>1637</v>
      </c>
      <c r="D489" s="8">
        <v>2022</v>
      </c>
    </row>
    <row r="490" spans="1:4" x14ac:dyDescent="0.3">
      <c r="A490" s="8">
        <v>68</v>
      </c>
      <c r="B490" s="12" t="s">
        <v>1649</v>
      </c>
      <c r="C490" s="5" t="s">
        <v>1650</v>
      </c>
      <c r="D490" s="8">
        <v>2022</v>
      </c>
    </row>
    <row r="491" spans="1:4" x14ac:dyDescent="0.3">
      <c r="A491" s="8">
        <v>52</v>
      </c>
      <c r="B491" s="12" t="s">
        <v>1665</v>
      </c>
      <c r="C491" s="5" t="s">
        <v>1666</v>
      </c>
      <c r="D491" s="8">
        <v>2022</v>
      </c>
    </row>
    <row r="492" spans="1:4" x14ac:dyDescent="0.3">
      <c r="A492" s="8">
        <v>72</v>
      </c>
      <c r="B492" s="12" t="s">
        <v>1672</v>
      </c>
      <c r="C492" s="5" t="s">
        <v>1673</v>
      </c>
      <c r="D492" s="8">
        <v>2022</v>
      </c>
    </row>
    <row r="493" spans="1:4" x14ac:dyDescent="0.3">
      <c r="A493" s="8">
        <v>60</v>
      </c>
      <c r="B493" s="12" t="s">
        <v>1687</v>
      </c>
      <c r="C493" s="5" t="s">
        <v>1688</v>
      </c>
      <c r="D493" s="8">
        <v>2022</v>
      </c>
    </row>
    <row r="494" spans="1:4" x14ac:dyDescent="0.3">
      <c r="A494" s="8">
        <v>165</v>
      </c>
      <c r="B494" s="12" t="s">
        <v>1694</v>
      </c>
      <c r="C494" s="5" t="s">
        <v>1695</v>
      </c>
      <c r="D494" s="8">
        <v>2022</v>
      </c>
    </row>
    <row r="495" spans="1:4" x14ac:dyDescent="0.3">
      <c r="A495" s="8">
        <v>101</v>
      </c>
      <c r="B495" s="12" t="s">
        <v>1714</v>
      </c>
      <c r="C495" s="5" t="s">
        <v>1715</v>
      </c>
      <c r="D495" s="8">
        <v>2022</v>
      </c>
    </row>
    <row r="496" spans="1:4" x14ac:dyDescent="0.3">
      <c r="A496" s="8">
        <v>149</v>
      </c>
      <c r="B496" s="12" t="s">
        <v>1721</v>
      </c>
      <c r="C496" s="5" t="s">
        <v>1722</v>
      </c>
      <c r="D496" s="8">
        <v>2022</v>
      </c>
    </row>
    <row r="497" spans="1:4" x14ac:dyDescent="0.3">
      <c r="A497" s="8">
        <v>92</v>
      </c>
      <c r="B497" s="12" t="s">
        <v>1749</v>
      </c>
      <c r="C497" s="5" t="s">
        <v>1750</v>
      </c>
      <c r="D497" s="8">
        <v>2022</v>
      </c>
    </row>
    <row r="498" spans="1:4" x14ac:dyDescent="0.3">
      <c r="A498" s="8">
        <v>52</v>
      </c>
      <c r="B498" s="12" t="s">
        <v>1776</v>
      </c>
      <c r="C498" s="5" t="s">
        <v>1777</v>
      </c>
      <c r="D498" s="8">
        <v>2022</v>
      </c>
    </row>
    <row r="499" spans="1:4" x14ac:dyDescent="0.3">
      <c r="A499" s="8">
        <v>65</v>
      </c>
      <c r="B499" s="12" t="s">
        <v>1782</v>
      </c>
      <c r="C499" s="5" t="s">
        <v>1783</v>
      </c>
      <c r="D499" s="8">
        <v>2022</v>
      </c>
    </row>
    <row r="500" spans="1:4" x14ac:dyDescent="0.3">
      <c r="A500" s="8">
        <v>119</v>
      </c>
      <c r="B500" s="12" t="s">
        <v>1795</v>
      </c>
      <c r="C500" s="5" t="s">
        <v>1796</v>
      </c>
      <c r="D500" s="8">
        <v>2022</v>
      </c>
    </row>
    <row r="501" spans="1:4" x14ac:dyDescent="0.3">
      <c r="A501" s="8">
        <v>72</v>
      </c>
      <c r="B501" s="12" t="s">
        <v>1808</v>
      </c>
      <c r="C501" s="5" t="s">
        <v>1809</v>
      </c>
      <c r="D501" s="8">
        <v>2022</v>
      </c>
    </row>
    <row r="502" spans="1:4" x14ac:dyDescent="0.3">
      <c r="A502" s="8">
        <v>129</v>
      </c>
      <c r="B502" s="12" t="s">
        <v>1815</v>
      </c>
      <c r="C502" s="5" t="s">
        <v>1816</v>
      </c>
      <c r="D502" s="8">
        <v>2022</v>
      </c>
    </row>
    <row r="503" spans="1:4" x14ac:dyDescent="0.3">
      <c r="A503" s="8">
        <v>54</v>
      </c>
      <c r="B503" s="12" t="s">
        <v>1853</v>
      </c>
      <c r="C503" s="5" t="s">
        <v>1854</v>
      </c>
      <c r="D503" s="8">
        <v>2022</v>
      </c>
    </row>
    <row r="504" spans="1:4" x14ac:dyDescent="0.3">
      <c r="A504" s="8">
        <v>89</v>
      </c>
      <c r="B504" s="12" t="s">
        <v>1859</v>
      </c>
      <c r="C504" s="5" t="s">
        <v>1860</v>
      </c>
      <c r="D504" s="8">
        <v>2022</v>
      </c>
    </row>
    <row r="505" spans="1:4" x14ac:dyDescent="0.3">
      <c r="A505" s="8">
        <v>49</v>
      </c>
      <c r="B505" s="12" t="s">
        <v>1872</v>
      </c>
      <c r="C505" s="5" t="s">
        <v>1873</v>
      </c>
      <c r="D505" s="8">
        <v>2022</v>
      </c>
    </row>
    <row r="506" spans="1:4" x14ac:dyDescent="0.3">
      <c r="A506" s="8">
        <v>50</v>
      </c>
      <c r="B506" s="12" t="s">
        <v>1893</v>
      </c>
      <c r="C506" s="5" t="s">
        <v>1894</v>
      </c>
      <c r="D506" s="8">
        <v>2022</v>
      </c>
    </row>
    <row r="507" spans="1:4" x14ac:dyDescent="0.3">
      <c r="A507" s="8">
        <v>60</v>
      </c>
      <c r="B507" s="12" t="s">
        <v>1913</v>
      </c>
      <c r="C507" s="5" t="s">
        <v>1914</v>
      </c>
      <c r="D507" s="8">
        <v>2022</v>
      </c>
    </row>
    <row r="508" spans="1:4" x14ac:dyDescent="0.3">
      <c r="A508" s="8">
        <v>60</v>
      </c>
      <c r="B508" s="12" t="s">
        <v>1921</v>
      </c>
      <c r="C508" s="5" t="s">
        <v>1922</v>
      </c>
      <c r="D508" s="8">
        <v>2022</v>
      </c>
    </row>
    <row r="509" spans="1:4" x14ac:dyDescent="0.3">
      <c r="A509" s="8">
        <v>39</v>
      </c>
      <c r="B509" s="12" t="s">
        <v>1947</v>
      </c>
      <c r="C509" s="5" t="s">
        <v>1948</v>
      </c>
      <c r="D509" s="8">
        <v>2022</v>
      </c>
    </row>
    <row r="510" spans="1:4" x14ac:dyDescent="0.3">
      <c r="A510" s="8">
        <v>82</v>
      </c>
      <c r="B510" s="12" t="s">
        <v>1960</v>
      </c>
      <c r="C510" s="5" t="s">
        <v>1961</v>
      </c>
      <c r="D510" s="8">
        <v>2022</v>
      </c>
    </row>
    <row r="511" spans="1:4" x14ac:dyDescent="0.3">
      <c r="A511" s="8">
        <v>76</v>
      </c>
      <c r="B511" s="12" t="s">
        <v>1974</v>
      </c>
      <c r="C511" s="5" t="s">
        <v>1975</v>
      </c>
      <c r="D511" s="8">
        <v>2022</v>
      </c>
    </row>
    <row r="512" spans="1:4" x14ac:dyDescent="0.3">
      <c r="A512" s="8">
        <v>71</v>
      </c>
      <c r="B512" s="12" t="s">
        <v>1988</v>
      </c>
      <c r="C512" s="5" t="s">
        <v>1989</v>
      </c>
      <c r="D512" s="8">
        <v>2022</v>
      </c>
    </row>
    <row r="513" spans="1:4" x14ac:dyDescent="0.3">
      <c r="A513" s="8">
        <v>57</v>
      </c>
      <c r="B513" s="12" t="s">
        <v>1995</v>
      </c>
      <c r="C513" s="5" t="s">
        <v>1996</v>
      </c>
      <c r="D513" s="8">
        <v>2022</v>
      </c>
    </row>
    <row r="514" spans="1:4" x14ac:dyDescent="0.3">
      <c r="A514" s="8">
        <v>40</v>
      </c>
      <c r="B514" s="12" t="s">
        <v>2002</v>
      </c>
      <c r="C514" s="5" t="s">
        <v>2003</v>
      </c>
      <c r="D514" s="8">
        <v>2022</v>
      </c>
    </row>
    <row r="515" spans="1:4" x14ac:dyDescent="0.3">
      <c r="A515" s="8">
        <v>54</v>
      </c>
      <c r="B515" s="12" t="s">
        <v>2031</v>
      </c>
      <c r="C515" s="5" t="s">
        <v>2032</v>
      </c>
      <c r="D515" s="8">
        <v>2022</v>
      </c>
    </row>
    <row r="516" spans="1:4" x14ac:dyDescent="0.3">
      <c r="A516" s="8">
        <v>65</v>
      </c>
      <c r="B516" s="12" t="s">
        <v>2038</v>
      </c>
      <c r="C516" s="5" t="s">
        <v>2039</v>
      </c>
      <c r="D516" s="8">
        <v>2022</v>
      </c>
    </row>
    <row r="517" spans="1:4" x14ac:dyDescent="0.3">
      <c r="A517" s="8">
        <v>23</v>
      </c>
      <c r="B517" s="12" t="s">
        <v>2066</v>
      </c>
      <c r="C517" s="5" t="s">
        <v>2067</v>
      </c>
      <c r="D517" s="8">
        <v>2022</v>
      </c>
    </row>
    <row r="518" spans="1:4" x14ac:dyDescent="0.3">
      <c r="A518" s="8">
        <v>205</v>
      </c>
      <c r="B518" s="12" t="s">
        <v>2107</v>
      </c>
      <c r="C518" s="5" t="s">
        <v>2108</v>
      </c>
      <c r="D518" s="8">
        <v>2022</v>
      </c>
    </row>
    <row r="519" spans="1:4" x14ac:dyDescent="0.3">
      <c r="A519" s="8">
        <v>136</v>
      </c>
      <c r="B519" s="12" t="s">
        <v>2114</v>
      </c>
      <c r="C519" s="5" t="s">
        <v>2115</v>
      </c>
      <c r="D519" s="8">
        <v>2022</v>
      </c>
    </row>
    <row r="520" spans="1:4" x14ac:dyDescent="0.3">
      <c r="A520" s="8">
        <v>98</v>
      </c>
      <c r="B520" s="12" t="s">
        <v>2121</v>
      </c>
      <c r="C520" s="5" t="s">
        <v>2122</v>
      </c>
      <c r="D520" s="8">
        <v>2022</v>
      </c>
    </row>
    <row r="521" spans="1:4" x14ac:dyDescent="0.3">
      <c r="A521" s="8">
        <v>218</v>
      </c>
      <c r="B521" s="12" t="s">
        <v>2127</v>
      </c>
      <c r="C521" s="5" t="s">
        <v>2128</v>
      </c>
      <c r="D521" s="8">
        <v>2022</v>
      </c>
    </row>
    <row r="522" spans="1:4" x14ac:dyDescent="0.3">
      <c r="A522" s="8">
        <v>49</v>
      </c>
      <c r="B522" s="12" t="s">
        <v>2134</v>
      </c>
      <c r="C522" s="5" t="s">
        <v>2135</v>
      </c>
      <c r="D522" s="8">
        <v>2022</v>
      </c>
    </row>
    <row r="523" spans="1:4" x14ac:dyDescent="0.3">
      <c r="A523" s="8">
        <v>68</v>
      </c>
      <c r="B523" s="12" t="s">
        <v>2155</v>
      </c>
      <c r="C523" s="5" t="s">
        <v>2156</v>
      </c>
      <c r="D523" s="8">
        <v>2022</v>
      </c>
    </row>
    <row r="524" spans="1:4" x14ac:dyDescent="0.3">
      <c r="A524" s="8">
        <v>47</v>
      </c>
      <c r="B524" s="12" t="s">
        <v>2174</v>
      </c>
      <c r="C524" s="5" t="s">
        <v>2175</v>
      </c>
      <c r="D524" s="8">
        <v>2022</v>
      </c>
    </row>
    <row r="525" spans="1:4" x14ac:dyDescent="0.3">
      <c r="A525" s="8">
        <v>102</v>
      </c>
      <c r="B525" s="12" t="s">
        <v>2194</v>
      </c>
      <c r="C525" s="5" t="s">
        <v>2195</v>
      </c>
      <c r="D525" s="8">
        <v>2022</v>
      </c>
    </row>
    <row r="526" spans="1:4" x14ac:dyDescent="0.3">
      <c r="A526" s="8">
        <v>59</v>
      </c>
      <c r="B526" s="12" t="s">
        <v>2228</v>
      </c>
      <c r="C526" s="5" t="s">
        <v>2229</v>
      </c>
      <c r="D526" s="8">
        <v>2022</v>
      </c>
    </row>
    <row r="527" spans="1:4" x14ac:dyDescent="0.3">
      <c r="A527" s="8">
        <v>53</v>
      </c>
      <c r="B527" s="12" t="s">
        <v>2235</v>
      </c>
      <c r="C527" s="5" t="s">
        <v>2236</v>
      </c>
      <c r="D527" s="8">
        <v>2022</v>
      </c>
    </row>
    <row r="528" spans="1:4" x14ac:dyDescent="0.3">
      <c r="A528" s="8">
        <v>67</v>
      </c>
      <c r="B528" s="12" t="s">
        <v>2241</v>
      </c>
      <c r="C528" s="5" t="s">
        <v>2242</v>
      </c>
      <c r="D528" s="8">
        <v>2022</v>
      </c>
    </row>
    <row r="529" spans="1:4" x14ac:dyDescent="0.3">
      <c r="A529" s="8">
        <v>90</v>
      </c>
      <c r="B529" s="12" t="s">
        <v>2255</v>
      </c>
      <c r="C529" s="5" t="s">
        <v>2256</v>
      </c>
      <c r="D529" s="8">
        <v>2022</v>
      </c>
    </row>
    <row r="530" spans="1:4" x14ac:dyDescent="0.3">
      <c r="A530" s="8">
        <v>141</v>
      </c>
      <c r="B530" s="12" t="s">
        <v>1300</v>
      </c>
      <c r="C530" s="5" t="s">
        <v>2261</v>
      </c>
      <c r="D530" s="8">
        <v>2022</v>
      </c>
    </row>
    <row r="531" spans="1:4" x14ac:dyDescent="0.3">
      <c r="A531" s="8">
        <v>76</v>
      </c>
      <c r="B531" s="12" t="s">
        <v>2268</v>
      </c>
      <c r="C531" s="5" t="s">
        <v>2269</v>
      </c>
      <c r="D531" s="8">
        <v>2022</v>
      </c>
    </row>
    <row r="532" spans="1:4" x14ac:dyDescent="0.3">
      <c r="A532" s="8">
        <v>56</v>
      </c>
      <c r="B532" s="12" t="s">
        <v>2294</v>
      </c>
      <c r="C532" s="5" t="s">
        <v>2295</v>
      </c>
      <c r="D532" s="8">
        <v>2022</v>
      </c>
    </row>
    <row r="533" spans="1:4" x14ac:dyDescent="0.3">
      <c r="A533" s="8">
        <v>95</v>
      </c>
      <c r="B533" s="12" t="s">
        <v>2309</v>
      </c>
      <c r="C533" s="5" t="s">
        <v>2310</v>
      </c>
      <c r="D533" s="8">
        <v>2022</v>
      </c>
    </row>
    <row r="534" spans="1:4" x14ac:dyDescent="0.3">
      <c r="A534" s="8">
        <v>135</v>
      </c>
      <c r="B534" s="12" t="s">
        <v>2321</v>
      </c>
      <c r="C534" s="5" t="s">
        <v>2322</v>
      </c>
      <c r="D534" s="8">
        <v>2022</v>
      </c>
    </row>
    <row r="535" spans="1:4" x14ac:dyDescent="0.3">
      <c r="A535" s="8">
        <v>78</v>
      </c>
      <c r="B535" s="12" t="s">
        <v>2327</v>
      </c>
      <c r="C535" s="5" t="s">
        <v>2328</v>
      </c>
      <c r="D535" s="8">
        <v>2022</v>
      </c>
    </row>
    <row r="536" spans="1:4" x14ac:dyDescent="0.3">
      <c r="A536" s="8">
        <v>163</v>
      </c>
      <c r="B536" s="12" t="s">
        <v>2339</v>
      </c>
      <c r="C536" s="5" t="s">
        <v>2340</v>
      </c>
      <c r="D536" s="8">
        <v>2022</v>
      </c>
    </row>
    <row r="537" spans="1:4" x14ac:dyDescent="0.3">
      <c r="A537" s="8">
        <v>94</v>
      </c>
      <c r="B537" s="12" t="s">
        <v>2365</v>
      </c>
      <c r="C537" s="5" t="s">
        <v>2366</v>
      </c>
      <c r="D537" s="8">
        <v>2022</v>
      </c>
    </row>
    <row r="538" spans="1:4" x14ac:dyDescent="0.3">
      <c r="A538" s="8">
        <v>86</v>
      </c>
      <c r="B538" s="12" t="s">
        <v>2377</v>
      </c>
      <c r="C538" s="5" t="s">
        <v>2378</v>
      </c>
      <c r="D538" s="8">
        <v>2022</v>
      </c>
    </row>
    <row r="539" spans="1:4" x14ac:dyDescent="0.3">
      <c r="A539" s="8">
        <v>73</v>
      </c>
      <c r="B539" s="12" t="s">
        <v>2384</v>
      </c>
      <c r="C539" s="5" t="s">
        <v>2385</v>
      </c>
      <c r="D539" s="8">
        <v>2022</v>
      </c>
    </row>
    <row r="540" spans="1:4" x14ac:dyDescent="0.3">
      <c r="A540" s="8">
        <v>70</v>
      </c>
      <c r="B540" s="12" t="s">
        <v>2396</v>
      </c>
      <c r="C540" s="5" t="s">
        <v>2397</v>
      </c>
      <c r="D540" s="8">
        <v>2022</v>
      </c>
    </row>
    <row r="541" spans="1:4" x14ac:dyDescent="0.3">
      <c r="A541" s="8">
        <v>78</v>
      </c>
      <c r="B541" s="12" t="s">
        <v>2418</v>
      </c>
      <c r="C541" s="5" t="s">
        <v>2419</v>
      </c>
      <c r="D541" s="8">
        <v>2022</v>
      </c>
    </row>
    <row r="542" spans="1:4" x14ac:dyDescent="0.3">
      <c r="A542" s="8">
        <v>105</v>
      </c>
      <c r="B542" s="12" t="s">
        <v>2433</v>
      </c>
      <c r="C542" s="5" t="s">
        <v>2434</v>
      </c>
      <c r="D542" s="8">
        <v>2022</v>
      </c>
    </row>
    <row r="543" spans="1:4" x14ac:dyDescent="0.3">
      <c r="A543" s="8">
        <v>50</v>
      </c>
      <c r="B543" s="12" t="s">
        <v>2448</v>
      </c>
      <c r="C543" s="5" t="s">
        <v>2449</v>
      </c>
      <c r="D543" s="8">
        <v>2022</v>
      </c>
    </row>
    <row r="544" spans="1:4" x14ac:dyDescent="0.3">
      <c r="A544" s="8">
        <v>86</v>
      </c>
      <c r="B544" s="12" t="s">
        <v>2475</v>
      </c>
      <c r="C544" s="5" t="s">
        <v>2476</v>
      </c>
      <c r="D544" s="8">
        <v>2022</v>
      </c>
    </row>
    <row r="545" spans="1:4" x14ac:dyDescent="0.3">
      <c r="A545" s="8">
        <v>68</v>
      </c>
      <c r="B545" s="12" t="s">
        <v>2482</v>
      </c>
      <c r="C545" s="5" t="s">
        <v>2483</v>
      </c>
      <c r="D545" s="8">
        <v>2022</v>
      </c>
    </row>
    <row r="546" spans="1:4" x14ac:dyDescent="0.3">
      <c r="A546" s="8">
        <v>73</v>
      </c>
      <c r="B546" s="12" t="s">
        <v>2528</v>
      </c>
      <c r="C546" s="5" t="s">
        <v>2529</v>
      </c>
      <c r="D546" s="8">
        <v>2022</v>
      </c>
    </row>
    <row r="547" spans="1:4" x14ac:dyDescent="0.3">
      <c r="A547" s="8">
        <v>450</v>
      </c>
      <c r="B547" s="12" t="s">
        <v>2534</v>
      </c>
      <c r="C547" s="5" t="s">
        <v>2535</v>
      </c>
      <c r="D547" s="8">
        <v>2022</v>
      </c>
    </row>
    <row r="548" spans="1:4" x14ac:dyDescent="0.3">
      <c r="A548" s="8">
        <v>66</v>
      </c>
      <c r="B548" s="12" t="s">
        <v>2562</v>
      </c>
      <c r="C548" s="5" t="s">
        <v>2563</v>
      </c>
      <c r="D548" s="8">
        <v>2022</v>
      </c>
    </row>
    <row r="549" spans="1:4" x14ac:dyDescent="0.3">
      <c r="A549" s="8">
        <v>71</v>
      </c>
      <c r="B549" s="12" t="s">
        <v>2603</v>
      </c>
      <c r="C549" s="5" t="s">
        <v>2604</v>
      </c>
      <c r="D549" s="8">
        <v>2022</v>
      </c>
    </row>
    <row r="550" spans="1:4" x14ac:dyDescent="0.3">
      <c r="A550" s="8">
        <v>100</v>
      </c>
      <c r="B550" s="12" t="s">
        <v>2631</v>
      </c>
      <c r="C550" s="5" t="s">
        <v>2632</v>
      </c>
      <c r="D550" s="8">
        <v>2022</v>
      </c>
    </row>
    <row r="551" spans="1:4" x14ac:dyDescent="0.3">
      <c r="A551" s="8">
        <v>111</v>
      </c>
      <c r="B551" s="12" t="s">
        <v>2647</v>
      </c>
      <c r="C551" s="5" t="s">
        <v>2648</v>
      </c>
      <c r="D551" s="8">
        <v>2022</v>
      </c>
    </row>
    <row r="552" spans="1:4" x14ac:dyDescent="0.3">
      <c r="A552" s="8">
        <v>131</v>
      </c>
      <c r="B552" s="12" t="s">
        <v>2671</v>
      </c>
      <c r="C552" s="5" t="s">
        <v>2672</v>
      </c>
      <c r="D552" s="8">
        <v>2022</v>
      </c>
    </row>
    <row r="553" spans="1:4" x14ac:dyDescent="0.3">
      <c r="A553" s="8">
        <v>59</v>
      </c>
      <c r="B553" s="12" t="s">
        <v>2689</v>
      </c>
      <c r="C553" s="5" t="s">
        <v>2690</v>
      </c>
      <c r="D553" s="8">
        <v>2022</v>
      </c>
    </row>
    <row r="554" spans="1:4" x14ac:dyDescent="0.3">
      <c r="A554" s="8">
        <v>84</v>
      </c>
      <c r="B554" s="12" t="s">
        <v>2697</v>
      </c>
      <c r="C554" s="5" t="s">
        <v>2698</v>
      </c>
      <c r="D554" s="8">
        <v>2022</v>
      </c>
    </row>
    <row r="555" spans="1:4" x14ac:dyDescent="0.3">
      <c r="A555" s="8">
        <v>114</v>
      </c>
      <c r="B555" s="12" t="s">
        <v>2748</v>
      </c>
      <c r="C555" s="5" t="s">
        <v>2749</v>
      </c>
      <c r="D555" s="8">
        <v>2022</v>
      </c>
    </row>
    <row r="556" spans="1:4" x14ac:dyDescent="0.3">
      <c r="A556" s="8">
        <v>50</v>
      </c>
      <c r="B556" s="12" t="s">
        <v>2757</v>
      </c>
      <c r="C556" s="5" t="s">
        <v>2758</v>
      </c>
      <c r="D556" s="8">
        <v>2022</v>
      </c>
    </row>
    <row r="557" spans="1:4" x14ac:dyDescent="0.3">
      <c r="A557" s="8">
        <v>108</v>
      </c>
      <c r="B557" s="12" t="s">
        <v>2766</v>
      </c>
      <c r="C557" s="5" t="s">
        <v>2767</v>
      </c>
      <c r="D557" s="8">
        <v>2022</v>
      </c>
    </row>
    <row r="558" spans="1:4" x14ac:dyDescent="0.3">
      <c r="A558" s="8">
        <v>27</v>
      </c>
      <c r="B558" s="12" t="s">
        <v>2796</v>
      </c>
      <c r="C558" s="5" t="s">
        <v>2797</v>
      </c>
      <c r="D558" s="8">
        <v>2022</v>
      </c>
    </row>
    <row r="559" spans="1:4" x14ac:dyDescent="0.3">
      <c r="A559" s="8">
        <v>89</v>
      </c>
      <c r="B559" s="12" t="s">
        <v>2830</v>
      </c>
      <c r="C559" s="5" t="s">
        <v>2831</v>
      </c>
      <c r="D559" s="8">
        <v>2022</v>
      </c>
    </row>
    <row r="560" spans="1:4" x14ac:dyDescent="0.3">
      <c r="A560" s="8">
        <v>51</v>
      </c>
      <c r="B560" s="12" t="s">
        <v>2852</v>
      </c>
      <c r="C560" s="5" t="s">
        <v>2853</v>
      </c>
      <c r="D560" s="8">
        <v>2022</v>
      </c>
    </row>
    <row r="561" spans="1:4" x14ac:dyDescent="0.3">
      <c r="A561" s="8">
        <v>66</v>
      </c>
      <c r="B561" s="12" t="s">
        <v>2860</v>
      </c>
      <c r="C561" s="5" t="s">
        <v>2861</v>
      </c>
      <c r="D561" s="8">
        <v>2022</v>
      </c>
    </row>
    <row r="562" spans="1:4" x14ac:dyDescent="0.3">
      <c r="A562" s="8">
        <v>287</v>
      </c>
      <c r="B562" s="12" t="s">
        <v>2867</v>
      </c>
      <c r="C562" s="5" t="s">
        <v>2868</v>
      </c>
      <c r="D562" s="8">
        <v>2022</v>
      </c>
    </row>
    <row r="563" spans="1:4" x14ac:dyDescent="0.3">
      <c r="A563" s="8">
        <v>115</v>
      </c>
      <c r="B563" s="12" t="s">
        <v>2876</v>
      </c>
      <c r="C563" s="5" t="s">
        <v>2877</v>
      </c>
      <c r="D563" s="8">
        <v>2022</v>
      </c>
    </row>
    <row r="564" spans="1:4" x14ac:dyDescent="0.3">
      <c r="A564" s="8">
        <v>105</v>
      </c>
      <c r="B564" s="12" t="s">
        <v>2883</v>
      </c>
      <c r="C564" s="5" t="s">
        <v>2884</v>
      </c>
      <c r="D564" s="8">
        <v>2022</v>
      </c>
    </row>
    <row r="565" spans="1:4" x14ac:dyDescent="0.3">
      <c r="A565" s="8">
        <v>88</v>
      </c>
      <c r="B565" s="12" t="s">
        <v>2917</v>
      </c>
      <c r="C565" s="5" t="s">
        <v>2918</v>
      </c>
      <c r="D565" s="8">
        <v>2022</v>
      </c>
    </row>
    <row r="566" spans="1:4" x14ac:dyDescent="0.3">
      <c r="A566" s="8">
        <v>80</v>
      </c>
      <c r="B566" s="12" t="s">
        <v>2926</v>
      </c>
      <c r="C566" s="5" t="s">
        <v>2927</v>
      </c>
      <c r="D566" s="8">
        <v>2022</v>
      </c>
    </row>
    <row r="567" spans="1:4" x14ac:dyDescent="0.3">
      <c r="A567" s="8">
        <v>52</v>
      </c>
      <c r="B567" s="12" t="s">
        <v>2965</v>
      </c>
      <c r="C567" s="5" t="s">
        <v>2966</v>
      </c>
      <c r="D567" s="8">
        <v>2022</v>
      </c>
    </row>
    <row r="568" spans="1:4" x14ac:dyDescent="0.3">
      <c r="A568" s="8">
        <v>83</v>
      </c>
      <c r="B568" s="12" t="s">
        <v>2974</v>
      </c>
      <c r="C568" s="5" t="s">
        <v>2975</v>
      </c>
      <c r="D568" s="8">
        <v>2022</v>
      </c>
    </row>
    <row r="569" spans="1:4" x14ac:dyDescent="0.3">
      <c r="A569" s="8">
        <v>109</v>
      </c>
      <c r="B569" s="12" t="s">
        <v>2981</v>
      </c>
      <c r="C569" s="5" t="s">
        <v>2982</v>
      </c>
      <c r="D569" s="8">
        <v>2022</v>
      </c>
    </row>
    <row r="570" spans="1:4" x14ac:dyDescent="0.3">
      <c r="A570" s="8">
        <v>88</v>
      </c>
      <c r="B570" s="12" t="s">
        <v>2989</v>
      </c>
      <c r="C570" s="5" t="s">
        <v>2990</v>
      </c>
      <c r="D570" s="8">
        <v>2022</v>
      </c>
    </row>
    <row r="571" spans="1:4" x14ac:dyDescent="0.3">
      <c r="A571" s="8">
        <v>42</v>
      </c>
      <c r="B571" s="12" t="s">
        <v>2998</v>
      </c>
      <c r="C571" s="5" t="s">
        <v>2999</v>
      </c>
      <c r="D571" s="8">
        <v>2022</v>
      </c>
    </row>
    <row r="572" spans="1:4" x14ac:dyDescent="0.3">
      <c r="A572" s="8">
        <v>60</v>
      </c>
      <c r="B572" s="12" t="s">
        <v>3015</v>
      </c>
      <c r="C572" s="5" t="s">
        <v>3016</v>
      </c>
      <c r="D572" s="8">
        <v>2022</v>
      </c>
    </row>
    <row r="573" spans="1:4" x14ac:dyDescent="0.3">
      <c r="A573" s="8">
        <v>112</v>
      </c>
      <c r="B573" s="12" t="s">
        <v>3048</v>
      </c>
      <c r="C573" s="5" t="s">
        <v>3049</v>
      </c>
      <c r="D573" s="8">
        <v>2022</v>
      </c>
    </row>
    <row r="574" spans="1:4" x14ac:dyDescent="0.3">
      <c r="A574" s="8">
        <v>116</v>
      </c>
      <c r="B574" s="12" t="s">
        <v>3057</v>
      </c>
      <c r="C574" s="5" t="s">
        <v>3058</v>
      </c>
      <c r="D574" s="8">
        <v>2022</v>
      </c>
    </row>
    <row r="575" spans="1:4" x14ac:dyDescent="0.3">
      <c r="A575" s="8">
        <v>46</v>
      </c>
      <c r="B575" s="12" t="s">
        <v>3088</v>
      </c>
      <c r="C575" s="5" t="s">
        <v>3089</v>
      </c>
      <c r="D575" s="8">
        <v>2022</v>
      </c>
    </row>
    <row r="576" spans="1:4" x14ac:dyDescent="0.3">
      <c r="A576" s="8">
        <v>91</v>
      </c>
      <c r="B576" s="12" t="s">
        <v>3129</v>
      </c>
      <c r="C576" s="5" t="s">
        <v>3130</v>
      </c>
      <c r="D576" s="8">
        <v>2022</v>
      </c>
    </row>
    <row r="577" spans="1:4" x14ac:dyDescent="0.3">
      <c r="A577" s="8">
        <v>28</v>
      </c>
      <c r="B577" s="12" t="s">
        <v>3155</v>
      </c>
      <c r="C577" s="5" t="s">
        <v>3156</v>
      </c>
      <c r="D577" s="8">
        <v>2022</v>
      </c>
    </row>
    <row r="578" spans="1:4" x14ac:dyDescent="0.3">
      <c r="A578" s="8">
        <v>29</v>
      </c>
      <c r="B578" s="12" t="s">
        <v>3278</v>
      </c>
      <c r="C578" s="5" t="s">
        <v>3279</v>
      </c>
      <c r="D578" s="8">
        <v>2022</v>
      </c>
    </row>
    <row r="579" spans="1:4" x14ac:dyDescent="0.3">
      <c r="A579" s="8">
        <v>56</v>
      </c>
      <c r="B579" s="12" t="s">
        <v>3293</v>
      </c>
      <c r="C579" s="5" t="s">
        <v>3294</v>
      </c>
      <c r="D579" s="8">
        <v>2022</v>
      </c>
    </row>
    <row r="580" spans="1:4" x14ac:dyDescent="0.3">
      <c r="A580" s="8">
        <v>71</v>
      </c>
      <c r="B580" s="12" t="s">
        <v>3301</v>
      </c>
      <c r="C580" s="5" t="s">
        <v>3302</v>
      </c>
      <c r="D580" s="8">
        <v>2022</v>
      </c>
    </row>
    <row r="581" spans="1:4" x14ac:dyDescent="0.3">
      <c r="A581" s="8">
        <v>60</v>
      </c>
      <c r="B581" s="12" t="s">
        <v>3309</v>
      </c>
      <c r="C581" s="5" t="s">
        <v>3310</v>
      </c>
      <c r="D581" s="8">
        <v>2022</v>
      </c>
    </row>
    <row r="582" spans="1:4" x14ac:dyDescent="0.3">
      <c r="A582" s="8">
        <v>28</v>
      </c>
      <c r="B582" s="12" t="s">
        <v>3317</v>
      </c>
      <c r="C582" s="5" t="s">
        <v>3318</v>
      </c>
      <c r="D582" s="8">
        <v>2022</v>
      </c>
    </row>
    <row r="583" spans="1:4" x14ac:dyDescent="0.3">
      <c r="A583" s="8">
        <v>37</v>
      </c>
      <c r="B583" s="12" t="s">
        <v>3324</v>
      </c>
      <c r="C583" s="5" t="s">
        <v>3325</v>
      </c>
      <c r="D583" s="8">
        <v>2022</v>
      </c>
    </row>
    <row r="584" spans="1:4" x14ac:dyDescent="0.3">
      <c r="A584" s="8">
        <v>181</v>
      </c>
      <c r="B584" s="12" t="s">
        <v>3331</v>
      </c>
      <c r="C584" s="5" t="s">
        <v>3332</v>
      </c>
      <c r="D584" s="8">
        <v>2022</v>
      </c>
    </row>
    <row r="585" spans="1:4" x14ac:dyDescent="0.3">
      <c r="A585" s="8">
        <v>65</v>
      </c>
      <c r="B585" s="12" t="s">
        <v>3368</v>
      </c>
      <c r="C585" s="5" t="s">
        <v>3369</v>
      </c>
      <c r="D585" s="8">
        <v>2022</v>
      </c>
    </row>
    <row r="586" spans="1:4" x14ac:dyDescent="0.3">
      <c r="A586" s="8">
        <v>49</v>
      </c>
      <c r="B586" s="12" t="s">
        <v>3434</v>
      </c>
      <c r="C586" s="5" t="s">
        <v>3435</v>
      </c>
      <c r="D586" s="8">
        <v>2022</v>
      </c>
    </row>
    <row r="587" spans="1:4" x14ac:dyDescent="0.3">
      <c r="A587" s="8">
        <v>62</v>
      </c>
      <c r="B587" s="12" t="s">
        <v>3543</v>
      </c>
      <c r="C587" s="5" t="s">
        <v>3544</v>
      </c>
      <c r="D587" s="8">
        <v>2022</v>
      </c>
    </row>
    <row r="588" spans="1:4" x14ac:dyDescent="0.3">
      <c r="A588" s="8">
        <v>28</v>
      </c>
      <c r="B588" s="12" t="s">
        <v>3565</v>
      </c>
      <c r="C588" s="5" t="s">
        <v>3566</v>
      </c>
      <c r="D588" s="8">
        <v>2022</v>
      </c>
    </row>
    <row r="589" spans="1:4" x14ac:dyDescent="0.3">
      <c r="A589" s="8">
        <v>131</v>
      </c>
      <c r="B589" s="12" t="s">
        <v>3597</v>
      </c>
      <c r="C589" s="5" t="s">
        <v>3598</v>
      </c>
      <c r="D589" s="8">
        <v>2022</v>
      </c>
    </row>
    <row r="590" spans="1:4" x14ac:dyDescent="0.3">
      <c r="A590" s="8">
        <v>136</v>
      </c>
      <c r="B590" s="12" t="s">
        <v>3612</v>
      </c>
      <c r="C590" s="5" t="s">
        <v>3613</v>
      </c>
      <c r="D590" s="8">
        <v>2022</v>
      </c>
    </row>
    <row r="591" spans="1:4" x14ac:dyDescent="0.3">
      <c r="A591" s="8">
        <v>99</v>
      </c>
      <c r="B591" s="12" t="s">
        <v>3620</v>
      </c>
      <c r="C591" s="5" t="s">
        <v>3621</v>
      </c>
      <c r="D591" s="8">
        <v>2022</v>
      </c>
    </row>
    <row r="592" spans="1:4" x14ac:dyDescent="0.3">
      <c r="A592" s="8">
        <v>47</v>
      </c>
      <c r="B592" s="12" t="s">
        <v>3651</v>
      </c>
      <c r="C592" s="5" t="s">
        <v>3652</v>
      </c>
      <c r="D592" s="8">
        <v>2022</v>
      </c>
    </row>
    <row r="593" spans="1:4" x14ac:dyDescent="0.3">
      <c r="A593" s="8">
        <v>49</v>
      </c>
      <c r="B593" s="12" t="s">
        <v>3659</v>
      </c>
      <c r="C593" s="5" t="s">
        <v>3660</v>
      </c>
      <c r="D593" s="8">
        <v>2022</v>
      </c>
    </row>
    <row r="594" spans="1:4" x14ac:dyDescent="0.3">
      <c r="A594" s="8">
        <v>112</v>
      </c>
      <c r="B594" s="12" t="s">
        <v>3674</v>
      </c>
      <c r="C594" s="5" t="s">
        <v>3675</v>
      </c>
      <c r="D594" s="8">
        <v>2022</v>
      </c>
    </row>
    <row r="595" spans="1:4" x14ac:dyDescent="0.3">
      <c r="A595" s="8">
        <v>53</v>
      </c>
      <c r="B595" s="12" t="s">
        <v>3712</v>
      </c>
      <c r="C595" s="5" t="s">
        <v>3713</v>
      </c>
      <c r="D595" s="8">
        <v>2022</v>
      </c>
    </row>
    <row r="596" spans="1:4" x14ac:dyDescent="0.3">
      <c r="A596" s="8">
        <v>56</v>
      </c>
      <c r="B596" s="12" t="s">
        <v>3726</v>
      </c>
      <c r="C596" s="5" t="s">
        <v>3727</v>
      </c>
      <c r="D596" s="8">
        <v>2022</v>
      </c>
    </row>
    <row r="597" spans="1:4" x14ac:dyDescent="0.3">
      <c r="A597" s="8">
        <v>430</v>
      </c>
      <c r="B597" s="12" t="s">
        <v>3734</v>
      </c>
      <c r="C597" s="5" t="s">
        <v>3735</v>
      </c>
      <c r="D597" s="8">
        <v>2022</v>
      </c>
    </row>
    <row r="598" spans="1:4" x14ac:dyDescent="0.3">
      <c r="A598" s="8">
        <v>108</v>
      </c>
      <c r="B598" s="12" t="s">
        <v>3766</v>
      </c>
      <c r="C598" s="5" t="s">
        <v>3767</v>
      </c>
      <c r="D598" s="8">
        <v>2022</v>
      </c>
    </row>
    <row r="599" spans="1:4" x14ac:dyDescent="0.3">
      <c r="A599" s="8">
        <v>60</v>
      </c>
      <c r="B599" s="12" t="s">
        <v>3772</v>
      </c>
      <c r="C599" s="5" t="s">
        <v>3773</v>
      </c>
      <c r="D599" s="8">
        <v>2022</v>
      </c>
    </row>
    <row r="600" spans="1:4" x14ac:dyDescent="0.3">
      <c r="A600" s="8">
        <v>63</v>
      </c>
      <c r="B600" s="12" t="s">
        <v>3930</v>
      </c>
      <c r="C600" s="5" t="s">
        <v>3931</v>
      </c>
      <c r="D600" s="8">
        <v>2022</v>
      </c>
    </row>
    <row r="601" spans="1:4" x14ac:dyDescent="0.3">
      <c r="A601" s="8">
        <v>53</v>
      </c>
      <c r="B601" s="12" t="s">
        <v>3939</v>
      </c>
      <c r="C601" s="5" t="s">
        <v>3940</v>
      </c>
      <c r="D601" s="8">
        <v>2022</v>
      </c>
    </row>
    <row r="602" spans="1:4" x14ac:dyDescent="0.3">
      <c r="A602" s="8">
        <v>52</v>
      </c>
      <c r="B602" s="12" t="s">
        <v>3958</v>
      </c>
      <c r="C602" s="5" t="s">
        <v>3959</v>
      </c>
      <c r="D602" s="8">
        <v>2022</v>
      </c>
    </row>
    <row r="603" spans="1:4" x14ac:dyDescent="0.3">
      <c r="A603" s="8">
        <v>53</v>
      </c>
      <c r="B603" s="12" t="s">
        <v>3948</v>
      </c>
      <c r="C603" s="5" t="s">
        <v>3976</v>
      </c>
      <c r="D603" s="8">
        <v>2022</v>
      </c>
    </row>
    <row r="604" spans="1:4" x14ac:dyDescent="0.3">
      <c r="A604" s="8">
        <v>106</v>
      </c>
      <c r="B604" s="12" t="s">
        <v>3984</v>
      </c>
      <c r="C604" s="5" t="s">
        <v>3985</v>
      </c>
      <c r="D604" s="8">
        <v>2022</v>
      </c>
    </row>
    <row r="605" spans="1:4" x14ac:dyDescent="0.3">
      <c r="A605" s="8">
        <v>79</v>
      </c>
      <c r="B605" s="12" t="s">
        <v>4008</v>
      </c>
      <c r="C605" s="5" t="s">
        <v>4009</v>
      </c>
      <c r="D605" s="8">
        <v>2022</v>
      </c>
    </row>
    <row r="606" spans="1:4" x14ac:dyDescent="0.3">
      <c r="A606" s="8">
        <v>41</v>
      </c>
      <c r="B606" s="12" t="s">
        <v>4018</v>
      </c>
      <c r="C606" s="5" t="s">
        <v>4019</v>
      </c>
      <c r="D606" s="8">
        <v>2022</v>
      </c>
    </row>
    <row r="607" spans="1:4" x14ac:dyDescent="0.3">
      <c r="A607" s="8">
        <v>69</v>
      </c>
      <c r="B607" s="12" t="s">
        <v>4036</v>
      </c>
      <c r="C607" s="5" t="s">
        <v>4037</v>
      </c>
      <c r="D607" s="8">
        <v>2022</v>
      </c>
    </row>
    <row r="608" spans="1:4" x14ac:dyDescent="0.3">
      <c r="A608" s="8">
        <v>78</v>
      </c>
      <c r="B608" s="12" t="s">
        <v>4095</v>
      </c>
      <c r="C608" s="5" t="s">
        <v>4096</v>
      </c>
      <c r="D608" s="8">
        <v>2022</v>
      </c>
    </row>
    <row r="609" spans="1:4" x14ac:dyDescent="0.3">
      <c r="A609" s="8">
        <v>78</v>
      </c>
      <c r="B609" s="12" t="s">
        <v>4122</v>
      </c>
      <c r="C609" s="5" t="s">
        <v>4123</v>
      </c>
      <c r="D609" s="8">
        <v>2022</v>
      </c>
    </row>
    <row r="610" spans="1:4" x14ac:dyDescent="0.3">
      <c r="A610" s="8">
        <v>35</v>
      </c>
      <c r="B610" s="12" t="s">
        <v>4130</v>
      </c>
      <c r="C610" s="5" t="s">
        <v>4131</v>
      </c>
      <c r="D610" s="8">
        <v>2022</v>
      </c>
    </row>
    <row r="611" spans="1:4" x14ac:dyDescent="0.3">
      <c r="A611" s="8">
        <v>107</v>
      </c>
      <c r="B611" s="12" t="s">
        <v>4147</v>
      </c>
      <c r="C611" s="5" t="s">
        <v>4148</v>
      </c>
      <c r="D611" s="8">
        <v>2022</v>
      </c>
    </row>
    <row r="612" spans="1:4" x14ac:dyDescent="0.3">
      <c r="A612" s="8">
        <v>49</v>
      </c>
      <c r="B612" s="12" t="s">
        <v>4165</v>
      </c>
      <c r="C612" s="5" t="s">
        <v>4166</v>
      </c>
      <c r="D612" s="8">
        <v>2022</v>
      </c>
    </row>
    <row r="613" spans="1:4" x14ac:dyDescent="0.3">
      <c r="A613" s="8">
        <v>51</v>
      </c>
      <c r="B613" s="12" t="s">
        <v>4182</v>
      </c>
      <c r="C613" s="5" t="s">
        <v>4183</v>
      </c>
      <c r="D613" s="8">
        <v>2022</v>
      </c>
    </row>
    <row r="614" spans="1:4" x14ac:dyDescent="0.3">
      <c r="A614" s="8">
        <v>278</v>
      </c>
      <c r="B614" s="12" t="s">
        <v>4207</v>
      </c>
      <c r="C614" s="5" t="s">
        <v>4208</v>
      </c>
      <c r="D614" s="8">
        <v>2022</v>
      </c>
    </row>
    <row r="615" spans="1:4" x14ac:dyDescent="0.3">
      <c r="A615" s="8">
        <v>26</v>
      </c>
      <c r="B615" s="12" t="s">
        <v>4241</v>
      </c>
      <c r="C615" s="5" t="s">
        <v>4242</v>
      </c>
      <c r="D615" s="8">
        <v>2022</v>
      </c>
    </row>
    <row r="616" spans="1:4" x14ac:dyDescent="0.3">
      <c r="A616" s="8">
        <v>24</v>
      </c>
      <c r="B616" s="12" t="s">
        <v>4249</v>
      </c>
      <c r="C616" s="5" t="s">
        <v>4250</v>
      </c>
      <c r="D616" s="8">
        <v>2022</v>
      </c>
    </row>
    <row r="617" spans="1:4" x14ac:dyDescent="0.3">
      <c r="A617" s="8">
        <v>62</v>
      </c>
      <c r="B617" s="12" t="s">
        <v>4310</v>
      </c>
      <c r="C617" s="5" t="s">
        <v>4311</v>
      </c>
      <c r="D617" s="8">
        <v>2022</v>
      </c>
    </row>
    <row r="618" spans="1:4" x14ac:dyDescent="0.3">
      <c r="A618" s="8">
        <v>94</v>
      </c>
      <c r="B618" s="12" t="s">
        <v>4325</v>
      </c>
      <c r="C618" s="5" t="s">
        <v>4326</v>
      </c>
      <c r="D618" s="8">
        <v>2022</v>
      </c>
    </row>
    <row r="619" spans="1:4" x14ac:dyDescent="0.3">
      <c r="A619" s="8">
        <v>68</v>
      </c>
      <c r="B619" s="12" t="s">
        <v>4339</v>
      </c>
      <c r="C619" s="5" t="s">
        <v>4340</v>
      </c>
      <c r="D619" s="8">
        <v>2022</v>
      </c>
    </row>
    <row r="620" spans="1:4" x14ac:dyDescent="0.3">
      <c r="A620" s="8">
        <v>80</v>
      </c>
      <c r="B620" s="12" t="s">
        <v>4346</v>
      </c>
      <c r="C620" s="5" t="s">
        <v>4347</v>
      </c>
      <c r="D620" s="8">
        <v>2022</v>
      </c>
    </row>
    <row r="621" spans="1:4" x14ac:dyDescent="0.3">
      <c r="A621" s="8">
        <v>68</v>
      </c>
      <c r="B621" s="12" t="s">
        <v>4332</v>
      </c>
      <c r="C621" s="5" t="s">
        <v>4383</v>
      </c>
      <c r="D621" s="8">
        <v>2022</v>
      </c>
    </row>
    <row r="622" spans="1:4" x14ac:dyDescent="0.3">
      <c r="A622" s="8">
        <v>66</v>
      </c>
      <c r="B622" s="12" t="s">
        <v>4412</v>
      </c>
      <c r="C622" s="5" t="s">
        <v>4413</v>
      </c>
      <c r="D622" s="8">
        <v>2022</v>
      </c>
    </row>
    <row r="623" spans="1:4" x14ac:dyDescent="0.3">
      <c r="A623" s="8">
        <v>61</v>
      </c>
      <c r="B623" s="12" t="s">
        <v>4477</v>
      </c>
      <c r="C623" s="5" t="s">
        <v>4478</v>
      </c>
      <c r="D623" s="8">
        <v>2022</v>
      </c>
    </row>
    <row r="624" spans="1:4" x14ac:dyDescent="0.3">
      <c r="A624" s="8">
        <v>103</v>
      </c>
      <c r="B624" s="12" t="s">
        <v>4483</v>
      </c>
      <c r="C624" s="5" t="s">
        <v>4484</v>
      </c>
      <c r="D624" s="8">
        <v>2022</v>
      </c>
    </row>
    <row r="625" spans="1:4" x14ac:dyDescent="0.3">
      <c r="A625" s="8">
        <v>50</v>
      </c>
      <c r="B625" s="12" t="s">
        <v>4489</v>
      </c>
      <c r="C625" s="5" t="s">
        <v>4490</v>
      </c>
      <c r="D625" s="8">
        <v>2022</v>
      </c>
    </row>
    <row r="626" spans="1:4" x14ac:dyDescent="0.3">
      <c r="A626" s="8">
        <v>60</v>
      </c>
      <c r="B626" s="12" t="s">
        <v>4517</v>
      </c>
      <c r="C626" s="5" t="s">
        <v>4518</v>
      </c>
      <c r="D626" s="8">
        <v>2022</v>
      </c>
    </row>
    <row r="627" spans="1:4" x14ac:dyDescent="0.3">
      <c r="A627" s="8">
        <v>105</v>
      </c>
      <c r="B627" s="12" t="s">
        <v>4531</v>
      </c>
      <c r="C627" s="5" t="s">
        <v>4532</v>
      </c>
      <c r="D627" s="8">
        <v>2022</v>
      </c>
    </row>
    <row r="628" spans="1:4" x14ac:dyDescent="0.3">
      <c r="A628" s="8">
        <v>74</v>
      </c>
      <c r="B628" s="12" t="s">
        <v>4538</v>
      </c>
      <c r="C628" s="5" t="s">
        <v>4539</v>
      </c>
      <c r="D628" s="8">
        <v>2022</v>
      </c>
    </row>
    <row r="629" spans="1:4" x14ac:dyDescent="0.3">
      <c r="A629" s="8">
        <v>62</v>
      </c>
      <c r="B629" s="12" t="s">
        <v>4545</v>
      </c>
      <c r="C629" s="5" t="s">
        <v>4546</v>
      </c>
      <c r="D629" s="8">
        <v>2022</v>
      </c>
    </row>
    <row r="630" spans="1:4" x14ac:dyDescent="0.3">
      <c r="A630" s="8">
        <v>21</v>
      </c>
      <c r="B630" s="12" t="s">
        <v>4571</v>
      </c>
      <c r="C630" s="5" t="s">
        <v>4572</v>
      </c>
      <c r="D630" s="8">
        <v>2022</v>
      </c>
    </row>
    <row r="631" spans="1:4" x14ac:dyDescent="0.3">
      <c r="A631" s="8">
        <v>60</v>
      </c>
      <c r="B631" s="12" t="s">
        <v>4608</v>
      </c>
      <c r="C631" s="5" t="s">
        <v>4609</v>
      </c>
      <c r="D631" s="8">
        <v>2022</v>
      </c>
    </row>
    <row r="632" spans="1:4" x14ac:dyDescent="0.3">
      <c r="A632" s="8">
        <v>35</v>
      </c>
      <c r="B632" s="12" t="s">
        <v>4628</v>
      </c>
      <c r="C632" s="5" t="s">
        <v>4629</v>
      </c>
      <c r="D632" s="8">
        <v>2022</v>
      </c>
    </row>
    <row r="633" spans="1:4" x14ac:dyDescent="0.3">
      <c r="A633" s="8">
        <v>35</v>
      </c>
      <c r="B633" s="12" t="s">
        <v>4634</v>
      </c>
      <c r="C633" s="5" t="s">
        <v>4635</v>
      </c>
      <c r="D633" s="8">
        <v>2022</v>
      </c>
    </row>
    <row r="634" spans="1:4" x14ac:dyDescent="0.3">
      <c r="A634" s="8">
        <v>52</v>
      </c>
      <c r="B634" s="12" t="s">
        <v>4647</v>
      </c>
      <c r="C634" s="5" t="s">
        <v>4648</v>
      </c>
      <c r="D634" s="8">
        <v>2022</v>
      </c>
    </row>
    <row r="635" spans="1:4" x14ac:dyDescent="0.3">
      <c r="A635" s="8">
        <v>65</v>
      </c>
      <c r="B635" s="12" t="s">
        <v>4653</v>
      </c>
      <c r="C635" s="5" t="s">
        <v>4654</v>
      </c>
      <c r="D635" s="8">
        <v>2022</v>
      </c>
    </row>
    <row r="636" spans="1:4" x14ac:dyDescent="0.3">
      <c r="A636" s="8">
        <v>46</v>
      </c>
      <c r="B636" s="12" t="s">
        <v>4690</v>
      </c>
      <c r="C636" s="5" t="s">
        <v>4691</v>
      </c>
      <c r="D636" s="8">
        <v>2022</v>
      </c>
    </row>
    <row r="637" spans="1:4" x14ac:dyDescent="0.3">
      <c r="A637" s="8">
        <v>48</v>
      </c>
      <c r="B637" s="12" t="s">
        <v>4709</v>
      </c>
      <c r="C637" s="5" t="s">
        <v>4710</v>
      </c>
      <c r="D637" s="8">
        <v>2022</v>
      </c>
    </row>
    <row r="638" spans="1:4" x14ac:dyDescent="0.3">
      <c r="A638" s="8">
        <v>189</v>
      </c>
      <c r="B638" s="12" t="s">
        <v>4747</v>
      </c>
      <c r="C638" s="5" t="s">
        <v>4748</v>
      </c>
      <c r="D638" s="8">
        <v>2022</v>
      </c>
    </row>
    <row r="639" spans="1:4" x14ac:dyDescent="0.3">
      <c r="A639" s="8">
        <v>35</v>
      </c>
      <c r="B639" s="12" t="s">
        <v>4756</v>
      </c>
      <c r="C639" s="5" t="s">
        <v>4757</v>
      </c>
      <c r="D639" s="8">
        <v>2022</v>
      </c>
    </row>
    <row r="640" spans="1:4" x14ac:dyDescent="0.3">
      <c r="A640" s="8">
        <v>322</v>
      </c>
      <c r="B640" s="12" t="s">
        <v>4764</v>
      </c>
      <c r="C640" s="5" t="s">
        <v>4765</v>
      </c>
      <c r="D640" s="8">
        <v>2022</v>
      </c>
    </row>
    <row r="641" spans="1:4" x14ac:dyDescent="0.3">
      <c r="A641" s="8">
        <v>290</v>
      </c>
      <c r="B641" s="12" t="s">
        <v>4772</v>
      </c>
      <c r="C641" s="5" t="s">
        <v>4773</v>
      </c>
      <c r="D641" s="8">
        <v>2022</v>
      </c>
    </row>
    <row r="642" spans="1:4" x14ac:dyDescent="0.3">
      <c r="A642" s="8">
        <v>94</v>
      </c>
      <c r="B642" s="12" t="s">
        <v>4780</v>
      </c>
      <c r="C642" s="5" t="s">
        <v>4781</v>
      </c>
      <c r="D642" s="8">
        <v>2022</v>
      </c>
    </row>
    <row r="643" spans="1:4" x14ac:dyDescent="0.3">
      <c r="A643" s="8">
        <v>73</v>
      </c>
      <c r="B643" s="12" t="s">
        <v>4817</v>
      </c>
      <c r="C643" s="5" t="s">
        <v>4818</v>
      </c>
      <c r="D643" s="8">
        <v>2022</v>
      </c>
    </row>
    <row r="644" spans="1:4" x14ac:dyDescent="0.3">
      <c r="A644" s="8">
        <v>78</v>
      </c>
      <c r="B644" s="12" t="s">
        <v>4917</v>
      </c>
      <c r="C644" s="5" t="s">
        <v>4918</v>
      </c>
      <c r="D644" s="8">
        <v>2022</v>
      </c>
    </row>
    <row r="645" spans="1:4" x14ac:dyDescent="0.3">
      <c r="A645" s="8">
        <v>76</v>
      </c>
      <c r="B645" s="12" t="s">
        <v>4953</v>
      </c>
      <c r="C645" s="5" t="s">
        <v>4954</v>
      </c>
      <c r="D645" s="8">
        <v>2022</v>
      </c>
    </row>
    <row r="646" spans="1:4" x14ac:dyDescent="0.3">
      <c r="A646" s="8">
        <v>48</v>
      </c>
      <c r="B646" s="12" t="s">
        <v>4990</v>
      </c>
      <c r="C646" s="5" t="s">
        <v>4991</v>
      </c>
      <c r="D646" s="8">
        <v>2022</v>
      </c>
    </row>
    <row r="647" spans="1:4" x14ac:dyDescent="0.3">
      <c r="A647" s="8">
        <v>41</v>
      </c>
      <c r="B647" s="12" t="s">
        <v>4998</v>
      </c>
      <c r="C647" s="5" t="s">
        <v>4999</v>
      </c>
      <c r="D647" s="8">
        <v>2022</v>
      </c>
    </row>
    <row r="648" spans="1:4" x14ac:dyDescent="0.3">
      <c r="A648" s="8">
        <v>66</v>
      </c>
      <c r="B648" s="12" t="s">
        <v>5059</v>
      </c>
      <c r="C648" s="5" t="s">
        <v>5060</v>
      </c>
      <c r="D648" s="8">
        <v>2022</v>
      </c>
    </row>
    <row r="649" spans="1:4" x14ac:dyDescent="0.3">
      <c r="A649" s="8">
        <v>67</v>
      </c>
      <c r="B649" s="12" t="s">
        <v>5067</v>
      </c>
      <c r="C649" s="5" t="s">
        <v>5068</v>
      </c>
      <c r="D649" s="8">
        <v>2022</v>
      </c>
    </row>
    <row r="650" spans="1:4" x14ac:dyDescent="0.3">
      <c r="A650" s="8">
        <v>103</v>
      </c>
      <c r="B650" s="12" t="s">
        <v>5080</v>
      </c>
      <c r="C650" s="5" t="s">
        <v>5081</v>
      </c>
      <c r="D650" s="8">
        <v>2022</v>
      </c>
    </row>
    <row r="651" spans="1:4" x14ac:dyDescent="0.3">
      <c r="A651" s="8">
        <v>34</v>
      </c>
      <c r="B651" s="12" t="s">
        <v>5086</v>
      </c>
      <c r="C651" s="5" t="s">
        <v>5087</v>
      </c>
      <c r="D651" s="8">
        <v>2022</v>
      </c>
    </row>
    <row r="652" spans="1:4" x14ac:dyDescent="0.3">
      <c r="A652" s="8">
        <v>124</v>
      </c>
      <c r="B652" s="12" t="s">
        <v>5106</v>
      </c>
      <c r="C652" s="5" t="s">
        <v>5107</v>
      </c>
      <c r="D652" s="8">
        <v>2022</v>
      </c>
    </row>
    <row r="653" spans="1:4" x14ac:dyDescent="0.3">
      <c r="A653" s="8">
        <v>88</v>
      </c>
      <c r="B653" s="12" t="s">
        <v>5123</v>
      </c>
      <c r="C653" s="5" t="s">
        <v>5124</v>
      </c>
      <c r="D653" s="8">
        <v>2022</v>
      </c>
    </row>
    <row r="654" spans="1:4" x14ac:dyDescent="0.3">
      <c r="A654" s="8">
        <v>54</v>
      </c>
      <c r="B654" s="12" t="s">
        <v>5210</v>
      </c>
      <c r="C654" s="5" t="s">
        <v>5211</v>
      </c>
      <c r="D654" s="8">
        <v>2022</v>
      </c>
    </row>
    <row r="655" spans="1:4" x14ac:dyDescent="0.3">
      <c r="A655" s="8">
        <v>61</v>
      </c>
      <c r="B655" s="12" t="s">
        <v>5251</v>
      </c>
      <c r="C655" s="5" t="s">
        <v>5252</v>
      </c>
      <c r="D655" s="8">
        <v>2022</v>
      </c>
    </row>
    <row r="656" spans="1:4" x14ac:dyDescent="0.3">
      <c r="A656" s="8">
        <v>42</v>
      </c>
      <c r="B656" s="12" t="s">
        <v>5283</v>
      </c>
      <c r="C656" s="5" t="s">
        <v>5284</v>
      </c>
      <c r="D656" s="8">
        <v>2022</v>
      </c>
    </row>
    <row r="657" spans="1:4" x14ac:dyDescent="0.3">
      <c r="A657" s="8">
        <v>20</v>
      </c>
      <c r="B657" s="12" t="s">
        <v>5296</v>
      </c>
      <c r="C657" s="5" t="s">
        <v>5297</v>
      </c>
      <c r="D657" s="8">
        <v>2022</v>
      </c>
    </row>
    <row r="658" spans="1:4" x14ac:dyDescent="0.3">
      <c r="A658" s="8">
        <v>114</v>
      </c>
      <c r="B658" s="12" t="s">
        <v>5308</v>
      </c>
      <c r="C658" s="5" t="s">
        <v>5309</v>
      </c>
      <c r="D658" s="8">
        <v>2022</v>
      </c>
    </row>
    <row r="659" spans="1:4" x14ac:dyDescent="0.3">
      <c r="A659" s="8">
        <v>76</v>
      </c>
      <c r="B659" s="12" t="s">
        <v>5352</v>
      </c>
      <c r="C659" s="5" t="s">
        <v>5353</v>
      </c>
      <c r="D659" s="8">
        <v>2022</v>
      </c>
    </row>
    <row r="660" spans="1:4" x14ac:dyDescent="0.3">
      <c r="A660" s="8">
        <v>48</v>
      </c>
      <c r="B660" s="12" t="s">
        <v>5362</v>
      </c>
      <c r="C660" s="5" t="s">
        <v>5363</v>
      </c>
      <c r="D660" s="8">
        <v>2022</v>
      </c>
    </row>
    <row r="661" spans="1:4" x14ac:dyDescent="0.3">
      <c r="A661" s="8">
        <v>126</v>
      </c>
      <c r="B661" s="12" t="s">
        <v>5431</v>
      </c>
      <c r="C661" s="5" t="s">
        <v>5432</v>
      </c>
      <c r="D661" s="8">
        <v>2022</v>
      </c>
    </row>
    <row r="662" spans="1:4" x14ac:dyDescent="0.3">
      <c r="A662" s="8">
        <v>92</v>
      </c>
      <c r="B662" s="12" t="s">
        <v>5439</v>
      </c>
      <c r="C662" s="5" t="s">
        <v>5440</v>
      </c>
      <c r="D662" s="8">
        <v>2022</v>
      </c>
    </row>
    <row r="663" spans="1:4" x14ac:dyDescent="0.3">
      <c r="A663" s="8">
        <v>36</v>
      </c>
      <c r="B663" s="12" t="s">
        <v>5455</v>
      </c>
      <c r="C663" s="5" t="s">
        <v>5456</v>
      </c>
      <c r="D663" s="8">
        <v>2022</v>
      </c>
    </row>
    <row r="664" spans="1:4" x14ac:dyDescent="0.3">
      <c r="A664" s="8">
        <v>62</v>
      </c>
      <c r="B664" s="12" t="s">
        <v>5479</v>
      </c>
      <c r="C664" s="5" t="s">
        <v>5480</v>
      </c>
      <c r="D664" s="8">
        <v>2022</v>
      </c>
    </row>
    <row r="665" spans="1:4" x14ac:dyDescent="0.3">
      <c r="A665" s="8">
        <v>147</v>
      </c>
      <c r="B665" s="12" t="s">
        <v>5495</v>
      </c>
      <c r="C665" s="5" t="s">
        <v>5496</v>
      </c>
      <c r="D665" s="8">
        <v>2022</v>
      </c>
    </row>
    <row r="666" spans="1:4" x14ac:dyDescent="0.3">
      <c r="A666" s="8">
        <v>480</v>
      </c>
      <c r="B666" s="12" t="s">
        <v>5503</v>
      </c>
      <c r="C666" s="5" t="s">
        <v>5504</v>
      </c>
      <c r="D666" s="8">
        <v>2022</v>
      </c>
    </row>
    <row r="667" spans="1:4" x14ac:dyDescent="0.3">
      <c r="A667" s="8">
        <v>52</v>
      </c>
      <c r="B667" s="12" t="s">
        <v>5534</v>
      </c>
      <c r="C667" s="5" t="s">
        <v>5535</v>
      </c>
      <c r="D667" s="8">
        <v>2022</v>
      </c>
    </row>
    <row r="668" spans="1:4" x14ac:dyDescent="0.3">
      <c r="A668" s="8">
        <v>240</v>
      </c>
      <c r="B668" s="12" t="s">
        <v>5549</v>
      </c>
      <c r="C668" s="5" t="s">
        <v>5550</v>
      </c>
      <c r="D668" s="8">
        <v>2022</v>
      </c>
    </row>
    <row r="669" spans="1:4" x14ac:dyDescent="0.3">
      <c r="A669" s="8">
        <v>79</v>
      </c>
      <c r="B669" s="12" t="s">
        <v>5556</v>
      </c>
      <c r="C669" s="5" t="s">
        <v>5557</v>
      </c>
      <c r="D669" s="8">
        <v>2022</v>
      </c>
    </row>
    <row r="670" spans="1:4" x14ac:dyDescent="0.3">
      <c r="A670" s="8">
        <v>55</v>
      </c>
      <c r="B670" s="12" t="s">
        <v>5579</v>
      </c>
      <c r="C670" s="5" t="s">
        <v>5580</v>
      </c>
      <c r="D670" s="8">
        <v>2022</v>
      </c>
    </row>
    <row r="671" spans="1:4" x14ac:dyDescent="0.3">
      <c r="A671" s="8">
        <v>63</v>
      </c>
      <c r="B671" s="12" t="s">
        <v>5629</v>
      </c>
      <c r="C671" s="5" t="s">
        <v>5630</v>
      </c>
      <c r="D671" s="8">
        <v>2022</v>
      </c>
    </row>
    <row r="672" spans="1:4" x14ac:dyDescent="0.3">
      <c r="A672" s="8">
        <v>158</v>
      </c>
      <c r="B672" s="12" t="s">
        <v>5652</v>
      </c>
      <c r="C672" s="5" t="s">
        <v>5653</v>
      </c>
      <c r="D672" s="8">
        <v>2022</v>
      </c>
    </row>
    <row r="673" spans="1:4" x14ac:dyDescent="0.3">
      <c r="A673" s="8">
        <v>35</v>
      </c>
      <c r="B673" s="12" t="s">
        <v>5683</v>
      </c>
      <c r="C673" s="5" t="s">
        <v>5684</v>
      </c>
      <c r="D673" s="8">
        <v>2022</v>
      </c>
    </row>
    <row r="674" spans="1:4" x14ac:dyDescent="0.3">
      <c r="A674" s="8">
        <v>48</v>
      </c>
      <c r="B674" s="12" t="s">
        <v>5690</v>
      </c>
      <c r="C674" s="5" t="s">
        <v>5691</v>
      </c>
      <c r="D674" s="8">
        <v>2022</v>
      </c>
    </row>
    <row r="675" spans="1:4" x14ac:dyDescent="0.3">
      <c r="A675" s="8">
        <v>388</v>
      </c>
      <c r="B675" s="12" t="s">
        <v>5769</v>
      </c>
      <c r="C675" s="5" t="s">
        <v>5770</v>
      </c>
      <c r="D675" s="8">
        <v>2022</v>
      </c>
    </row>
    <row r="676" spans="1:4" x14ac:dyDescent="0.3">
      <c r="A676" s="8">
        <v>56</v>
      </c>
      <c r="B676" s="12" t="s">
        <v>5854</v>
      </c>
      <c r="C676" s="5" t="s">
        <v>5855</v>
      </c>
      <c r="D676" s="8">
        <v>2022</v>
      </c>
    </row>
    <row r="677" spans="1:4" x14ac:dyDescent="0.3">
      <c r="A677" s="8">
        <v>40</v>
      </c>
      <c r="B677" s="12" t="s">
        <v>5863</v>
      </c>
      <c r="C677" s="5" t="s">
        <v>5864</v>
      </c>
      <c r="D677" s="8">
        <v>2022</v>
      </c>
    </row>
    <row r="678" spans="1:4" x14ac:dyDescent="0.3">
      <c r="A678" s="8">
        <v>50</v>
      </c>
      <c r="B678" s="12" t="s">
        <v>5895</v>
      </c>
      <c r="C678" s="5" t="s">
        <v>5896</v>
      </c>
      <c r="D678" s="8">
        <v>2022</v>
      </c>
    </row>
    <row r="679" spans="1:4" x14ac:dyDescent="0.3">
      <c r="A679" s="8">
        <v>81</v>
      </c>
      <c r="B679" s="12" t="s">
        <v>5918</v>
      </c>
      <c r="C679" s="5" t="s">
        <v>5919</v>
      </c>
      <c r="D679" s="8">
        <v>2022</v>
      </c>
    </row>
    <row r="680" spans="1:4" x14ac:dyDescent="0.3">
      <c r="A680" s="8">
        <v>66</v>
      </c>
      <c r="B680" s="12" t="s">
        <v>5949</v>
      </c>
      <c r="C680" s="5" t="s">
        <v>5950</v>
      </c>
      <c r="D680" s="8">
        <v>2022</v>
      </c>
    </row>
    <row r="681" spans="1:4" x14ac:dyDescent="0.3">
      <c r="A681" s="8">
        <v>132</v>
      </c>
      <c r="B681" s="12" t="s">
        <v>5973</v>
      </c>
      <c r="C681" s="5" t="s">
        <v>5974</v>
      </c>
      <c r="D681" s="8">
        <v>2022</v>
      </c>
    </row>
    <row r="682" spans="1:4" x14ac:dyDescent="0.3">
      <c r="A682" s="8">
        <v>165</v>
      </c>
      <c r="B682" s="12" t="s">
        <v>5988</v>
      </c>
      <c r="C682" s="5" t="s">
        <v>5989</v>
      </c>
      <c r="D682" s="8">
        <v>2022</v>
      </c>
    </row>
    <row r="683" spans="1:4" x14ac:dyDescent="0.3">
      <c r="A683" s="8">
        <v>67</v>
      </c>
      <c r="B683" s="12" t="s">
        <v>6012</v>
      </c>
      <c r="C683" s="5" t="s">
        <v>6013</v>
      </c>
      <c r="D683" s="8">
        <v>2022</v>
      </c>
    </row>
    <row r="684" spans="1:4" x14ac:dyDescent="0.3">
      <c r="A684" s="8">
        <v>391</v>
      </c>
      <c r="B684" s="12" t="s">
        <v>6020</v>
      </c>
      <c r="C684" s="5" t="s">
        <v>6021</v>
      </c>
      <c r="D684" s="8">
        <v>2022</v>
      </c>
    </row>
    <row r="685" spans="1:4" x14ac:dyDescent="0.3">
      <c r="A685" s="8">
        <v>45</v>
      </c>
      <c r="B685" s="12" t="s">
        <v>6028</v>
      </c>
      <c r="C685" s="5" t="s">
        <v>6029</v>
      </c>
      <c r="D685" s="8">
        <v>2022</v>
      </c>
    </row>
    <row r="686" spans="1:4" x14ac:dyDescent="0.3">
      <c r="A686" s="8">
        <v>54</v>
      </c>
      <c r="B686" s="12" t="s">
        <v>6036</v>
      </c>
      <c r="C686" s="5" t="s">
        <v>6037</v>
      </c>
      <c r="D686" s="8">
        <v>2022</v>
      </c>
    </row>
    <row r="687" spans="1:4" x14ac:dyDescent="0.3">
      <c r="A687" s="8">
        <v>41</v>
      </c>
      <c r="B687" s="12" t="s">
        <v>6083</v>
      </c>
      <c r="C687" s="5" t="s">
        <v>6084</v>
      </c>
      <c r="D687" s="8">
        <v>2022</v>
      </c>
    </row>
    <row r="688" spans="1:4" x14ac:dyDescent="0.3">
      <c r="A688" s="8">
        <v>91</v>
      </c>
      <c r="B688" s="12" t="s">
        <v>6122</v>
      </c>
      <c r="C688" s="5" t="s">
        <v>6123</v>
      </c>
      <c r="D688" s="8">
        <v>2022</v>
      </c>
    </row>
    <row r="689" spans="1:4" x14ac:dyDescent="0.3">
      <c r="A689" s="8">
        <v>129</v>
      </c>
      <c r="B689" s="12" t="s">
        <v>6153</v>
      </c>
      <c r="C689" s="5" t="s">
        <v>6154</v>
      </c>
      <c r="D689" s="8">
        <v>2022</v>
      </c>
    </row>
    <row r="690" spans="1:4" x14ac:dyDescent="0.3">
      <c r="A690" s="8">
        <v>127</v>
      </c>
      <c r="B690" s="12" t="s">
        <v>6160</v>
      </c>
      <c r="C690" s="5" t="s">
        <v>6161</v>
      </c>
      <c r="D690" s="8">
        <v>2022</v>
      </c>
    </row>
    <row r="691" spans="1:4" x14ac:dyDescent="0.3">
      <c r="A691" s="8">
        <v>134</v>
      </c>
      <c r="B691" s="12" t="s">
        <v>6182</v>
      </c>
      <c r="C691" s="5" t="s">
        <v>6183</v>
      </c>
      <c r="D691" s="8">
        <v>2022</v>
      </c>
    </row>
    <row r="692" spans="1:4" x14ac:dyDescent="0.3">
      <c r="A692" s="8">
        <v>495</v>
      </c>
      <c r="B692" s="12" t="s">
        <v>6189</v>
      </c>
      <c r="C692" s="5" t="s">
        <v>6190</v>
      </c>
      <c r="D692" s="8">
        <v>2022</v>
      </c>
    </row>
    <row r="693" spans="1:4" x14ac:dyDescent="0.3">
      <c r="A693" s="8">
        <v>50</v>
      </c>
      <c r="B693" s="12" t="s">
        <v>6226</v>
      </c>
      <c r="C693" s="5" t="s">
        <v>6227</v>
      </c>
      <c r="D693" s="8">
        <v>2022</v>
      </c>
    </row>
    <row r="694" spans="1:4" x14ac:dyDescent="0.3">
      <c r="A694" s="8">
        <v>60</v>
      </c>
      <c r="B694" s="12" t="s">
        <v>6242</v>
      </c>
      <c r="C694" s="5" t="s">
        <v>6243</v>
      </c>
      <c r="D694" s="8">
        <v>2022</v>
      </c>
    </row>
    <row r="695" spans="1:4" x14ac:dyDescent="0.3">
      <c r="A695" s="8">
        <v>61</v>
      </c>
      <c r="B695" s="12" t="s">
        <v>6264</v>
      </c>
      <c r="C695" s="5" t="s">
        <v>6265</v>
      </c>
      <c r="D695" s="8">
        <v>2022</v>
      </c>
    </row>
    <row r="696" spans="1:4" x14ac:dyDescent="0.3">
      <c r="A696" s="8">
        <v>98</v>
      </c>
      <c r="B696" s="12" t="s">
        <v>6271</v>
      </c>
      <c r="C696" s="5" t="s">
        <v>6272</v>
      </c>
      <c r="D696" s="8">
        <v>2022</v>
      </c>
    </row>
    <row r="697" spans="1:4" x14ac:dyDescent="0.3">
      <c r="A697" s="8">
        <v>96</v>
      </c>
      <c r="B697" s="12" t="s">
        <v>6278</v>
      </c>
      <c r="C697" s="5" t="s">
        <v>6279</v>
      </c>
      <c r="D697" s="8">
        <v>2022</v>
      </c>
    </row>
    <row r="698" spans="1:4" x14ac:dyDescent="0.3">
      <c r="A698" s="8">
        <v>139</v>
      </c>
      <c r="B698" s="12" t="s">
        <v>6292</v>
      </c>
      <c r="C698" s="5" t="s">
        <v>6293</v>
      </c>
      <c r="D698" s="8">
        <v>2022</v>
      </c>
    </row>
    <row r="699" spans="1:4" x14ac:dyDescent="0.3">
      <c r="A699" s="8">
        <v>149</v>
      </c>
      <c r="B699" s="12" t="s">
        <v>6341</v>
      </c>
      <c r="C699" s="5" t="s">
        <v>6342</v>
      </c>
      <c r="D699" s="8">
        <v>2022</v>
      </c>
    </row>
    <row r="700" spans="1:4" x14ac:dyDescent="0.3">
      <c r="A700" s="8">
        <v>95</v>
      </c>
      <c r="B700" s="12" t="s">
        <v>6359</v>
      </c>
      <c r="C700" s="5" t="s">
        <v>6360</v>
      </c>
      <c r="D700" s="8">
        <v>2022</v>
      </c>
    </row>
    <row r="701" spans="1:4" x14ac:dyDescent="0.3">
      <c r="A701" s="8">
        <v>63</v>
      </c>
      <c r="B701" s="12" t="s">
        <v>6368</v>
      </c>
      <c r="C701" s="5" t="s">
        <v>6369</v>
      </c>
      <c r="D701" s="8">
        <v>2022</v>
      </c>
    </row>
    <row r="702" spans="1:4" x14ac:dyDescent="0.3">
      <c r="A702" s="8">
        <v>124</v>
      </c>
      <c r="B702" s="12" t="s">
        <v>6386</v>
      </c>
      <c r="C702" s="5" t="s">
        <v>6387</v>
      </c>
      <c r="D702" s="8">
        <v>2022</v>
      </c>
    </row>
    <row r="703" spans="1:4" x14ac:dyDescent="0.3">
      <c r="A703" s="8">
        <v>148</v>
      </c>
      <c r="B703" s="12" t="s">
        <v>6395</v>
      </c>
      <c r="C703" s="5" t="s">
        <v>6396</v>
      </c>
      <c r="D703" s="8">
        <v>2022</v>
      </c>
    </row>
    <row r="704" spans="1:4" x14ac:dyDescent="0.3">
      <c r="A704" s="8">
        <v>111</v>
      </c>
      <c r="B704" s="12" t="s">
        <v>6404</v>
      </c>
      <c r="C704" s="5" t="s">
        <v>6405</v>
      </c>
      <c r="D704" s="8">
        <v>2022</v>
      </c>
    </row>
    <row r="705" spans="1:4" x14ac:dyDescent="0.3">
      <c r="A705" s="8">
        <v>62</v>
      </c>
      <c r="B705" s="12" t="s">
        <v>6412</v>
      </c>
      <c r="C705" s="5" t="s">
        <v>6413</v>
      </c>
      <c r="D705" s="8">
        <v>2022</v>
      </c>
    </row>
    <row r="706" spans="1:4" x14ac:dyDescent="0.3">
      <c r="A706" s="8">
        <v>131</v>
      </c>
      <c r="B706" s="12" t="s">
        <v>6430</v>
      </c>
      <c r="C706" s="5" t="s">
        <v>6431</v>
      </c>
      <c r="D706" s="8">
        <v>2022</v>
      </c>
    </row>
    <row r="707" spans="1:4" x14ac:dyDescent="0.3">
      <c r="A707" s="8">
        <v>53</v>
      </c>
      <c r="B707" s="12" t="s">
        <v>6447</v>
      </c>
      <c r="C707" s="5" t="s">
        <v>6448</v>
      </c>
      <c r="D707" s="8">
        <v>2022</v>
      </c>
    </row>
    <row r="708" spans="1:4" x14ac:dyDescent="0.3">
      <c r="A708" s="8">
        <v>233</v>
      </c>
      <c r="B708" s="12" t="s">
        <v>6456</v>
      </c>
      <c r="C708" s="5" t="s">
        <v>6457</v>
      </c>
      <c r="D708" s="8">
        <v>2022</v>
      </c>
    </row>
    <row r="709" spans="1:4" x14ac:dyDescent="0.3">
      <c r="A709" s="8">
        <v>103</v>
      </c>
      <c r="B709" s="12" t="s">
        <v>6473</v>
      </c>
      <c r="C709" s="5" t="s">
        <v>6474</v>
      </c>
      <c r="D709" s="8">
        <v>2022</v>
      </c>
    </row>
    <row r="710" spans="1:4" x14ac:dyDescent="0.3">
      <c r="A710" s="8">
        <v>136</v>
      </c>
      <c r="B710" s="12" t="s">
        <v>6497</v>
      </c>
      <c r="C710" s="5" t="s">
        <v>6498</v>
      </c>
      <c r="D710" s="8">
        <v>2022</v>
      </c>
    </row>
    <row r="711" spans="1:4" x14ac:dyDescent="0.3">
      <c r="A711" s="8">
        <v>49</v>
      </c>
      <c r="B711" s="12" t="s">
        <v>6512</v>
      </c>
      <c r="C711" s="5" t="s">
        <v>6513</v>
      </c>
      <c r="D711" s="8">
        <v>2022</v>
      </c>
    </row>
    <row r="712" spans="1:4" x14ac:dyDescent="0.3">
      <c r="A712" s="8">
        <v>258</v>
      </c>
      <c r="B712" s="12" t="s">
        <v>6553</v>
      </c>
      <c r="C712" s="5" t="s">
        <v>6554</v>
      </c>
      <c r="D712" s="8">
        <v>2022</v>
      </c>
    </row>
    <row r="713" spans="1:4" x14ac:dyDescent="0.3">
      <c r="A713" s="8">
        <v>68</v>
      </c>
      <c r="B713" s="12" t="s">
        <v>6562</v>
      </c>
      <c r="C713" s="5" t="s">
        <v>6563</v>
      </c>
      <c r="D713" s="8">
        <v>2022</v>
      </c>
    </row>
    <row r="714" spans="1:4" x14ac:dyDescent="0.3">
      <c r="A714" s="8">
        <v>65</v>
      </c>
      <c r="B714" s="12" t="s">
        <v>6596</v>
      </c>
      <c r="C714" s="5" t="s">
        <v>6597</v>
      </c>
      <c r="D714" s="8">
        <v>2022</v>
      </c>
    </row>
    <row r="715" spans="1:4" x14ac:dyDescent="0.3">
      <c r="A715" s="8">
        <v>50</v>
      </c>
      <c r="B715" s="12" t="s">
        <v>6622</v>
      </c>
      <c r="C715" s="5" t="s">
        <v>6623</v>
      </c>
      <c r="D715" s="8">
        <v>2022</v>
      </c>
    </row>
    <row r="716" spans="1:4" x14ac:dyDescent="0.3">
      <c r="A716" s="8">
        <v>340</v>
      </c>
      <c r="B716" s="12" t="s">
        <v>6655</v>
      </c>
      <c r="C716" s="5" t="s">
        <v>6656</v>
      </c>
      <c r="D716" s="8">
        <v>2022</v>
      </c>
    </row>
    <row r="717" spans="1:4" x14ac:dyDescent="0.3">
      <c r="A717" s="8">
        <v>113</v>
      </c>
      <c r="B717" s="12" t="s">
        <v>6688</v>
      </c>
      <c r="C717" s="5" t="s">
        <v>6689</v>
      </c>
      <c r="D717" s="8">
        <v>2022</v>
      </c>
    </row>
    <row r="718" spans="1:4" x14ac:dyDescent="0.3">
      <c r="A718" s="8">
        <v>39</v>
      </c>
      <c r="B718" s="12" t="s">
        <v>6722</v>
      </c>
      <c r="C718" s="5" t="s">
        <v>6723</v>
      </c>
      <c r="D718" s="8">
        <v>2022</v>
      </c>
    </row>
    <row r="719" spans="1:4" x14ac:dyDescent="0.3">
      <c r="A719" s="8">
        <v>75</v>
      </c>
      <c r="B719" s="12" t="s">
        <v>6746</v>
      </c>
      <c r="C719" s="5" t="s">
        <v>6747</v>
      </c>
      <c r="D719" s="8">
        <v>2022</v>
      </c>
    </row>
    <row r="720" spans="1:4" x14ac:dyDescent="0.3">
      <c r="A720" s="8">
        <v>57</v>
      </c>
      <c r="B720" s="12" t="s">
        <v>6754</v>
      </c>
      <c r="C720" s="5" t="s">
        <v>6755</v>
      </c>
      <c r="D720" s="8">
        <v>2022</v>
      </c>
    </row>
    <row r="721" spans="1:4" x14ac:dyDescent="0.3">
      <c r="A721" s="8">
        <v>47</v>
      </c>
      <c r="B721" s="12" t="s">
        <v>6762</v>
      </c>
      <c r="C721" s="5" t="s">
        <v>6763</v>
      </c>
      <c r="D721" s="8">
        <v>2022</v>
      </c>
    </row>
    <row r="722" spans="1:4" x14ac:dyDescent="0.3">
      <c r="A722" s="8">
        <v>136</v>
      </c>
      <c r="B722" s="12" t="s">
        <v>6781</v>
      </c>
      <c r="C722" s="5" t="s">
        <v>6782</v>
      </c>
      <c r="D722" s="8">
        <v>2022</v>
      </c>
    </row>
    <row r="723" spans="1:4" x14ac:dyDescent="0.3">
      <c r="A723" s="8">
        <v>57</v>
      </c>
      <c r="B723" s="12" t="s">
        <v>6797</v>
      </c>
      <c r="C723" s="5" t="s">
        <v>6798</v>
      </c>
      <c r="D723" s="8">
        <v>2022</v>
      </c>
    </row>
    <row r="724" spans="1:4" x14ac:dyDescent="0.3">
      <c r="A724" s="8">
        <v>102</v>
      </c>
      <c r="B724" s="12" t="s">
        <v>6813</v>
      </c>
      <c r="C724" s="5" t="s">
        <v>6814</v>
      </c>
      <c r="D724" s="8">
        <v>2022</v>
      </c>
    </row>
    <row r="725" spans="1:4" x14ac:dyDescent="0.3">
      <c r="A725" s="8">
        <v>24</v>
      </c>
      <c r="B725" s="12" t="s">
        <v>6864</v>
      </c>
      <c r="C725" s="5" t="s">
        <v>6865</v>
      </c>
      <c r="D725" s="8">
        <v>2022</v>
      </c>
    </row>
    <row r="726" spans="1:4" x14ac:dyDescent="0.3">
      <c r="A726" s="8">
        <v>130</v>
      </c>
      <c r="B726" s="12" t="s">
        <v>6873</v>
      </c>
      <c r="C726" s="5" t="s">
        <v>6874</v>
      </c>
      <c r="D726" s="8">
        <v>2022</v>
      </c>
    </row>
    <row r="727" spans="1:4" x14ac:dyDescent="0.3">
      <c r="A727" s="8">
        <v>46</v>
      </c>
      <c r="B727" s="12" t="s">
        <v>6891</v>
      </c>
      <c r="C727" s="5" t="s">
        <v>6892</v>
      </c>
      <c r="D727" s="8">
        <v>2022</v>
      </c>
    </row>
    <row r="728" spans="1:4" x14ac:dyDescent="0.3">
      <c r="A728" s="8">
        <v>139</v>
      </c>
      <c r="B728" s="12" t="s">
        <v>6908</v>
      </c>
      <c r="C728" s="5" t="s">
        <v>6909</v>
      </c>
      <c r="D728" s="8">
        <v>2022</v>
      </c>
    </row>
    <row r="729" spans="1:4" x14ac:dyDescent="0.3">
      <c r="A729" s="8">
        <v>61</v>
      </c>
      <c r="B729" s="12" t="s">
        <v>6917</v>
      </c>
      <c r="C729" s="5" t="s">
        <v>6918</v>
      </c>
      <c r="D729" s="8">
        <v>2022</v>
      </c>
    </row>
    <row r="730" spans="1:4" x14ac:dyDescent="0.3">
      <c r="A730" s="8">
        <v>123</v>
      </c>
      <c r="B730" s="12" t="s">
        <v>6944</v>
      </c>
      <c r="C730" s="5" t="s">
        <v>6945</v>
      </c>
      <c r="D730" s="8">
        <v>2022</v>
      </c>
    </row>
    <row r="731" spans="1:4" x14ac:dyDescent="0.3">
      <c r="A731" s="8">
        <v>70</v>
      </c>
      <c r="B731" s="12" t="s">
        <v>6953</v>
      </c>
      <c r="C731" s="5" t="s">
        <v>6954</v>
      </c>
      <c r="D731" s="8">
        <v>2022</v>
      </c>
    </row>
    <row r="732" spans="1:4" x14ac:dyDescent="0.3">
      <c r="A732" s="8">
        <v>88</v>
      </c>
      <c r="B732" s="12" t="s">
        <v>6961</v>
      </c>
      <c r="C732" s="5" t="s">
        <v>6962</v>
      </c>
      <c r="D732" s="8">
        <v>2022</v>
      </c>
    </row>
    <row r="733" spans="1:4" x14ac:dyDescent="0.3">
      <c r="A733" s="8">
        <v>31</v>
      </c>
      <c r="B733" s="12" t="s">
        <v>6978</v>
      </c>
      <c r="C733" s="5" t="s">
        <v>6979</v>
      </c>
      <c r="D733" s="8">
        <v>2022</v>
      </c>
    </row>
    <row r="734" spans="1:4" x14ac:dyDescent="0.3">
      <c r="A734" s="8">
        <v>119</v>
      </c>
      <c r="B734" s="12" t="s">
        <v>6996</v>
      </c>
      <c r="C734" s="5" t="s">
        <v>6997</v>
      </c>
      <c r="D734" s="8">
        <v>2022</v>
      </c>
    </row>
    <row r="735" spans="1:4" x14ac:dyDescent="0.3">
      <c r="A735" s="8">
        <v>37</v>
      </c>
      <c r="B735" s="12" t="s">
        <v>7039</v>
      </c>
      <c r="C735" s="5" t="s">
        <v>7040</v>
      </c>
      <c r="D735" s="8">
        <v>2022</v>
      </c>
    </row>
    <row r="736" spans="1:4" x14ac:dyDescent="0.3">
      <c r="A736" s="8">
        <v>9</v>
      </c>
      <c r="B736" s="12" t="s">
        <v>7074</v>
      </c>
      <c r="C736" s="5" t="s">
        <v>7075</v>
      </c>
      <c r="D736" s="8">
        <v>2022</v>
      </c>
    </row>
    <row r="737" spans="1:4" x14ac:dyDescent="0.3">
      <c r="A737" s="8">
        <v>50</v>
      </c>
      <c r="B737" s="12" t="s">
        <v>7107</v>
      </c>
      <c r="C737" s="5" t="s">
        <v>7108</v>
      </c>
      <c r="D737" s="8">
        <v>2022</v>
      </c>
    </row>
    <row r="738" spans="1:4" x14ac:dyDescent="0.3">
      <c r="A738" s="8">
        <v>59</v>
      </c>
      <c r="B738" s="12" t="s">
        <v>7140</v>
      </c>
      <c r="C738" s="5" t="s">
        <v>7141</v>
      </c>
      <c r="D738" s="8">
        <v>2022</v>
      </c>
    </row>
    <row r="739" spans="1:4" x14ac:dyDescent="0.3">
      <c r="A739" s="8">
        <v>9</v>
      </c>
      <c r="B739" s="12" t="s">
        <v>7166</v>
      </c>
      <c r="C739" s="5" t="s">
        <v>7167</v>
      </c>
      <c r="D739" s="8">
        <v>2022</v>
      </c>
    </row>
    <row r="740" spans="1:4" x14ac:dyDescent="0.3">
      <c r="A740" s="8">
        <v>21</v>
      </c>
      <c r="B740" s="12" t="s">
        <v>7175</v>
      </c>
      <c r="C740" s="5" t="s">
        <v>7176</v>
      </c>
      <c r="D740" s="8">
        <v>2022</v>
      </c>
    </row>
    <row r="741" spans="1:4" x14ac:dyDescent="0.3">
      <c r="A741" s="8">
        <v>9</v>
      </c>
      <c r="B741" s="12" t="s">
        <v>7183</v>
      </c>
      <c r="C741" s="5" t="s">
        <v>7184</v>
      </c>
      <c r="D741" s="8">
        <v>2022</v>
      </c>
    </row>
    <row r="742" spans="1:4" x14ac:dyDescent="0.3">
      <c r="A742" s="8">
        <v>104</v>
      </c>
      <c r="B742" s="12" t="s">
        <v>7192</v>
      </c>
      <c r="C742" s="5" t="s">
        <v>7193</v>
      </c>
      <c r="D742" s="8">
        <v>2022</v>
      </c>
    </row>
    <row r="743" spans="1:4" x14ac:dyDescent="0.3">
      <c r="A743" s="8">
        <v>96</v>
      </c>
      <c r="B743" s="12" t="s">
        <v>7200</v>
      </c>
      <c r="C743" s="5" t="s">
        <v>7201</v>
      </c>
      <c r="D743" s="8">
        <v>2022</v>
      </c>
    </row>
    <row r="744" spans="1:4" x14ac:dyDescent="0.3">
      <c r="A744" s="8">
        <v>24</v>
      </c>
      <c r="B744" s="12" t="s">
        <v>7217</v>
      </c>
      <c r="C744" s="5" t="s">
        <v>7218</v>
      </c>
      <c r="D744" s="8">
        <v>2022</v>
      </c>
    </row>
    <row r="745" spans="1:4" x14ac:dyDescent="0.3">
      <c r="A745" s="8">
        <v>22</v>
      </c>
      <c r="B745" s="12" t="s">
        <v>7225</v>
      </c>
      <c r="C745" s="5" t="s">
        <v>7226</v>
      </c>
      <c r="D745" s="8">
        <v>2022</v>
      </c>
    </row>
    <row r="746" spans="1:4" x14ac:dyDescent="0.3">
      <c r="A746" s="8">
        <v>59</v>
      </c>
      <c r="B746" s="12" t="s">
        <v>7233</v>
      </c>
      <c r="C746" s="5" t="s">
        <v>7234</v>
      </c>
      <c r="D746" s="8">
        <v>2022</v>
      </c>
    </row>
    <row r="747" spans="1:4" x14ac:dyDescent="0.3">
      <c r="A747" s="8">
        <v>18</v>
      </c>
      <c r="B747" s="12" t="s">
        <v>7241</v>
      </c>
      <c r="C747" s="5" t="s">
        <v>7242</v>
      </c>
      <c r="D747" s="8">
        <v>2022</v>
      </c>
    </row>
    <row r="748" spans="1:4" x14ac:dyDescent="0.3">
      <c r="A748" s="8">
        <v>37</v>
      </c>
      <c r="B748" s="12" t="s">
        <v>7249</v>
      </c>
      <c r="C748" s="5" t="s">
        <v>7250</v>
      </c>
      <c r="D748" s="8">
        <v>2022</v>
      </c>
    </row>
    <row r="749" spans="1:4" x14ac:dyDescent="0.3">
      <c r="A749" s="8">
        <v>23</v>
      </c>
      <c r="B749" s="12" t="s">
        <v>7257</v>
      </c>
      <c r="C749" s="5" t="s">
        <v>7258</v>
      </c>
      <c r="D749" s="8">
        <v>2022</v>
      </c>
    </row>
    <row r="750" spans="1:4" x14ac:dyDescent="0.3">
      <c r="A750" s="8">
        <v>154</v>
      </c>
      <c r="B750" s="12" t="s">
        <v>7272</v>
      </c>
      <c r="C750" s="5" t="s">
        <v>7273</v>
      </c>
      <c r="D750" s="8">
        <v>2022</v>
      </c>
    </row>
    <row r="751" spans="1:4" x14ac:dyDescent="0.3">
      <c r="A751" s="8">
        <v>60</v>
      </c>
      <c r="B751" s="12" t="s">
        <v>7289</v>
      </c>
      <c r="C751" s="5" t="s">
        <v>7290</v>
      </c>
      <c r="D751" s="8">
        <v>2022</v>
      </c>
    </row>
    <row r="752" spans="1:4" x14ac:dyDescent="0.3">
      <c r="A752" s="8">
        <v>246</v>
      </c>
      <c r="B752" s="12" t="s">
        <v>7322</v>
      </c>
      <c r="C752" s="5" t="s">
        <v>7323</v>
      </c>
      <c r="D752" s="8">
        <v>2022</v>
      </c>
    </row>
    <row r="753" spans="1:4" x14ac:dyDescent="0.3">
      <c r="A753" s="8">
        <v>28</v>
      </c>
      <c r="B753" s="12" t="s">
        <v>7330</v>
      </c>
      <c r="C753" s="5" t="s">
        <v>7331</v>
      </c>
      <c r="D753" s="8">
        <v>2022</v>
      </c>
    </row>
    <row r="754" spans="1:4" x14ac:dyDescent="0.3">
      <c r="A754" s="8">
        <v>48</v>
      </c>
      <c r="B754" s="12" t="s">
        <v>26</v>
      </c>
      <c r="C754" s="5" t="s">
        <v>27</v>
      </c>
      <c r="D754" s="8">
        <v>2023</v>
      </c>
    </row>
    <row r="755" spans="1:4" x14ac:dyDescent="0.3">
      <c r="A755" s="8">
        <v>62</v>
      </c>
      <c r="B755" s="12" t="s">
        <v>43</v>
      </c>
      <c r="C755" s="5" t="s">
        <v>44</v>
      </c>
      <c r="D755" s="8">
        <v>2023</v>
      </c>
    </row>
    <row r="756" spans="1:4" x14ac:dyDescent="0.3">
      <c r="A756" s="8">
        <v>86</v>
      </c>
      <c r="B756" s="12" t="s">
        <v>146</v>
      </c>
      <c r="C756" s="5" t="s">
        <v>147</v>
      </c>
      <c r="D756" s="8">
        <v>2023</v>
      </c>
    </row>
    <row r="757" spans="1:4" x14ac:dyDescent="0.3">
      <c r="A757" s="8">
        <v>70</v>
      </c>
      <c r="B757" s="12" t="s">
        <v>180</v>
      </c>
      <c r="C757" s="5" t="s">
        <v>181</v>
      </c>
      <c r="D757" s="8">
        <v>2023</v>
      </c>
    </row>
    <row r="758" spans="1:4" x14ac:dyDescent="0.3">
      <c r="A758" s="8">
        <v>140</v>
      </c>
      <c r="B758" s="12" t="s">
        <v>221</v>
      </c>
      <c r="C758" s="5" t="s">
        <v>222</v>
      </c>
      <c r="D758" s="8">
        <v>2023</v>
      </c>
    </row>
    <row r="759" spans="1:4" x14ac:dyDescent="0.3">
      <c r="A759" s="8">
        <v>40</v>
      </c>
      <c r="B759" s="12" t="s">
        <v>342</v>
      </c>
      <c r="C759" s="5" t="s">
        <v>343</v>
      </c>
      <c r="D759" s="8">
        <v>2023</v>
      </c>
    </row>
    <row r="760" spans="1:4" x14ac:dyDescent="0.3">
      <c r="A760" s="8">
        <v>139</v>
      </c>
      <c r="B760" s="12" t="s">
        <v>368</v>
      </c>
      <c r="C760" s="5" t="s">
        <v>369</v>
      </c>
      <c r="D760" s="8">
        <v>2023</v>
      </c>
    </row>
    <row r="761" spans="1:4" x14ac:dyDescent="0.3">
      <c r="A761" s="8">
        <v>127</v>
      </c>
      <c r="B761" s="12" t="s">
        <v>382</v>
      </c>
      <c r="C761" s="5" t="s">
        <v>383</v>
      </c>
      <c r="D761" s="8">
        <v>2023</v>
      </c>
    </row>
    <row r="762" spans="1:4" x14ac:dyDescent="0.3">
      <c r="A762" s="8">
        <v>42</v>
      </c>
      <c r="B762" s="12" t="s">
        <v>399</v>
      </c>
      <c r="C762" s="5" t="s">
        <v>400</v>
      </c>
      <c r="D762" s="8">
        <v>2023</v>
      </c>
    </row>
    <row r="763" spans="1:4" x14ac:dyDescent="0.3">
      <c r="A763" s="8">
        <v>60</v>
      </c>
      <c r="B763" s="12" t="s">
        <v>43</v>
      </c>
      <c r="C763" s="5" t="s">
        <v>563</v>
      </c>
      <c r="D763" s="8">
        <v>2023</v>
      </c>
    </row>
    <row r="764" spans="1:4" x14ac:dyDescent="0.3">
      <c r="A764" s="8">
        <v>94</v>
      </c>
      <c r="B764" s="12" t="s">
        <v>596</v>
      </c>
      <c r="C764" s="5" t="s">
        <v>597</v>
      </c>
      <c r="D764" s="8">
        <v>2023</v>
      </c>
    </row>
    <row r="765" spans="1:4" x14ac:dyDescent="0.3">
      <c r="A765" s="8">
        <v>136</v>
      </c>
      <c r="B765" s="12" t="s">
        <v>672</v>
      </c>
      <c r="C765" s="5" t="s">
        <v>673</v>
      </c>
      <c r="D765" s="8">
        <v>2023</v>
      </c>
    </row>
    <row r="766" spans="1:4" x14ac:dyDescent="0.3">
      <c r="A766" s="8">
        <v>69</v>
      </c>
      <c r="B766" s="12" t="s">
        <v>741</v>
      </c>
      <c r="C766" s="5" t="s">
        <v>742</v>
      </c>
      <c r="D766" s="8">
        <v>2023</v>
      </c>
    </row>
    <row r="767" spans="1:4" x14ac:dyDescent="0.3">
      <c r="A767" s="8">
        <v>11</v>
      </c>
      <c r="B767" s="12" t="s">
        <v>763</v>
      </c>
      <c r="C767" s="5" t="s">
        <v>764</v>
      </c>
      <c r="D767" s="8">
        <v>2023</v>
      </c>
    </row>
    <row r="768" spans="1:4" x14ac:dyDescent="0.3">
      <c r="A768" s="8">
        <v>0</v>
      </c>
      <c r="B768" s="12" t="s">
        <v>823</v>
      </c>
      <c r="C768" s="5" t="s">
        <v>824</v>
      </c>
      <c r="D768" s="8">
        <v>2023</v>
      </c>
    </row>
    <row r="769" spans="1:4" x14ac:dyDescent="0.3">
      <c r="A769" s="8">
        <v>64</v>
      </c>
      <c r="B769" s="12" t="s">
        <v>831</v>
      </c>
      <c r="C769" s="5" t="s">
        <v>832</v>
      </c>
      <c r="D769" s="8">
        <v>2023</v>
      </c>
    </row>
    <row r="770" spans="1:4" x14ac:dyDescent="0.3">
      <c r="A770" s="8">
        <v>146</v>
      </c>
      <c r="B770" s="12" t="s">
        <v>876</v>
      </c>
      <c r="C770" s="5" t="s">
        <v>877</v>
      </c>
      <c r="D770" s="8">
        <v>2023</v>
      </c>
    </row>
    <row r="771" spans="1:4" x14ac:dyDescent="0.3">
      <c r="A771" s="8">
        <v>126</v>
      </c>
      <c r="B771" s="12" t="s">
        <v>885</v>
      </c>
      <c r="C771" s="5" t="s">
        <v>886</v>
      </c>
      <c r="D771" s="8">
        <v>2023</v>
      </c>
    </row>
    <row r="772" spans="1:4" x14ac:dyDescent="0.3">
      <c r="A772" s="8">
        <v>61</v>
      </c>
      <c r="B772" s="12" t="s">
        <v>934</v>
      </c>
      <c r="C772" s="5" t="s">
        <v>935</v>
      </c>
      <c r="D772" s="8">
        <v>2023</v>
      </c>
    </row>
    <row r="773" spans="1:4" x14ac:dyDescent="0.3">
      <c r="A773" s="8">
        <v>196</v>
      </c>
      <c r="B773" s="12" t="s">
        <v>943</v>
      </c>
      <c r="C773" s="5" t="s">
        <v>944</v>
      </c>
      <c r="D773" s="8">
        <v>2023</v>
      </c>
    </row>
    <row r="774" spans="1:4" x14ac:dyDescent="0.3">
      <c r="A774" s="8">
        <v>84</v>
      </c>
      <c r="B774" s="12" t="s">
        <v>972</v>
      </c>
      <c r="C774" s="5" t="s">
        <v>973</v>
      </c>
      <c r="D774" s="8">
        <v>2023</v>
      </c>
    </row>
    <row r="775" spans="1:4" x14ac:dyDescent="0.3">
      <c r="A775" s="8">
        <v>139</v>
      </c>
      <c r="B775" s="12" t="s">
        <v>1015</v>
      </c>
      <c r="C775" s="5" t="s">
        <v>1016</v>
      </c>
      <c r="D775" s="8">
        <v>2023</v>
      </c>
    </row>
    <row r="776" spans="1:4" x14ac:dyDescent="0.3">
      <c r="A776" s="8">
        <v>112</v>
      </c>
      <c r="B776" s="12" t="s">
        <v>1022</v>
      </c>
      <c r="C776" s="5" t="s">
        <v>1023</v>
      </c>
      <c r="D776" s="8">
        <v>2023</v>
      </c>
    </row>
    <row r="777" spans="1:4" x14ac:dyDescent="0.3">
      <c r="A777" s="8">
        <v>78</v>
      </c>
      <c r="B777" s="12" t="s">
        <v>1064</v>
      </c>
      <c r="C777" s="5" t="s">
        <v>1065</v>
      </c>
      <c r="D777" s="8">
        <v>2023</v>
      </c>
    </row>
    <row r="778" spans="1:4" x14ac:dyDescent="0.3">
      <c r="A778" s="8">
        <v>129</v>
      </c>
      <c r="B778" s="12" t="s">
        <v>1091</v>
      </c>
      <c r="C778" s="5" t="s">
        <v>1092</v>
      </c>
      <c r="D778" s="8">
        <v>2023</v>
      </c>
    </row>
    <row r="779" spans="1:4" x14ac:dyDescent="0.3">
      <c r="A779" s="8">
        <v>191</v>
      </c>
      <c r="B779" s="12" t="s">
        <v>1151</v>
      </c>
      <c r="C779" s="5" t="s">
        <v>1152</v>
      </c>
      <c r="D779" s="8">
        <v>2023</v>
      </c>
    </row>
    <row r="780" spans="1:4" x14ac:dyDescent="0.3">
      <c r="A780" s="8">
        <v>192</v>
      </c>
      <c r="B780" s="12" t="s">
        <v>1165</v>
      </c>
      <c r="C780" s="5" t="s">
        <v>1166</v>
      </c>
      <c r="D780" s="8">
        <v>2023</v>
      </c>
    </row>
    <row r="781" spans="1:4" x14ac:dyDescent="0.3">
      <c r="A781" s="8">
        <v>60</v>
      </c>
      <c r="B781" s="12" t="s">
        <v>1251</v>
      </c>
      <c r="C781" s="5" t="s">
        <v>1252</v>
      </c>
      <c r="D781" s="8">
        <v>2023</v>
      </c>
    </row>
    <row r="782" spans="1:4" x14ac:dyDescent="0.3">
      <c r="A782" s="8">
        <v>156</v>
      </c>
      <c r="B782" s="12" t="s">
        <v>1258</v>
      </c>
      <c r="C782" s="5" t="s">
        <v>1259</v>
      </c>
      <c r="D782" s="8">
        <v>2023</v>
      </c>
    </row>
    <row r="783" spans="1:4" x14ac:dyDescent="0.3">
      <c r="A783" s="8">
        <v>64</v>
      </c>
      <c r="B783" s="12" t="s">
        <v>1321</v>
      </c>
      <c r="C783" s="5" t="s">
        <v>1322</v>
      </c>
      <c r="D783" s="8">
        <v>2023</v>
      </c>
    </row>
    <row r="784" spans="1:4" x14ac:dyDescent="0.3">
      <c r="A784" s="8">
        <v>80</v>
      </c>
      <c r="B784" s="12" t="s">
        <v>1349</v>
      </c>
      <c r="C784" s="5" t="s">
        <v>1350</v>
      </c>
      <c r="D784" s="8">
        <v>2023</v>
      </c>
    </row>
    <row r="785" spans="1:4" x14ac:dyDescent="0.3">
      <c r="A785" s="8">
        <v>73</v>
      </c>
      <c r="B785" s="12" t="s">
        <v>1372</v>
      </c>
      <c r="C785" s="5" t="s">
        <v>1373</v>
      </c>
      <c r="D785" s="8">
        <v>2023</v>
      </c>
    </row>
    <row r="786" spans="1:4" x14ac:dyDescent="0.3">
      <c r="A786" s="8">
        <v>140</v>
      </c>
      <c r="B786" s="12" t="s">
        <v>1385</v>
      </c>
      <c r="C786" s="5" t="s">
        <v>1386</v>
      </c>
      <c r="D786" s="8">
        <v>2023</v>
      </c>
    </row>
    <row r="787" spans="1:4" x14ac:dyDescent="0.3">
      <c r="A787" s="8">
        <v>129</v>
      </c>
      <c r="B787" s="12" t="s">
        <v>1489</v>
      </c>
      <c r="C787" s="5" t="s">
        <v>1490</v>
      </c>
      <c r="D787" s="8">
        <v>2023</v>
      </c>
    </row>
    <row r="788" spans="1:4" x14ac:dyDescent="0.3">
      <c r="A788" s="8">
        <v>207</v>
      </c>
      <c r="B788" s="12" t="s">
        <v>1580</v>
      </c>
      <c r="C788" s="5" t="s">
        <v>1581</v>
      </c>
      <c r="D788" s="8">
        <v>2023</v>
      </c>
    </row>
    <row r="789" spans="1:4" x14ac:dyDescent="0.3">
      <c r="A789" s="8">
        <v>191</v>
      </c>
      <c r="B789" s="12" t="s">
        <v>1642</v>
      </c>
      <c r="C789" s="5" t="s">
        <v>1643</v>
      </c>
      <c r="D789" s="8">
        <v>2023</v>
      </c>
    </row>
    <row r="790" spans="1:4" x14ac:dyDescent="0.3">
      <c r="A790" s="8">
        <v>56</v>
      </c>
      <c r="B790" s="12" t="s">
        <v>1801</v>
      </c>
      <c r="C790" s="5" t="s">
        <v>1802</v>
      </c>
      <c r="D790" s="8">
        <v>2023</v>
      </c>
    </row>
    <row r="791" spans="1:4" x14ac:dyDescent="0.3">
      <c r="A791" s="8">
        <v>59</v>
      </c>
      <c r="B791" s="12" t="s">
        <v>1928</v>
      </c>
      <c r="C791" s="5" t="s">
        <v>1929</v>
      </c>
      <c r="D791" s="8">
        <v>2023</v>
      </c>
    </row>
    <row r="792" spans="1:4" x14ac:dyDescent="0.3">
      <c r="A792" s="8">
        <v>51</v>
      </c>
      <c r="B792" s="12" t="s">
        <v>1941</v>
      </c>
      <c r="C792" s="5" t="s">
        <v>1942</v>
      </c>
      <c r="D792" s="8">
        <v>2023</v>
      </c>
    </row>
    <row r="793" spans="1:4" x14ac:dyDescent="0.3">
      <c r="A793" s="8">
        <v>61</v>
      </c>
      <c r="B793" s="12" t="s">
        <v>2162</v>
      </c>
      <c r="C793" s="5" t="s">
        <v>2163</v>
      </c>
      <c r="D793" s="8">
        <v>2023</v>
      </c>
    </row>
    <row r="794" spans="1:4" x14ac:dyDescent="0.3">
      <c r="A794" s="8">
        <v>53</v>
      </c>
      <c r="B794" s="12" t="s">
        <v>2168</v>
      </c>
      <c r="C794" s="5" t="s">
        <v>2169</v>
      </c>
      <c r="D794" s="8">
        <v>2023</v>
      </c>
    </row>
    <row r="795" spans="1:4" x14ac:dyDescent="0.3">
      <c r="A795" s="8">
        <v>48</v>
      </c>
      <c r="B795" s="12" t="s">
        <v>2202</v>
      </c>
      <c r="C795" s="5" t="s">
        <v>2203</v>
      </c>
      <c r="D795" s="8">
        <v>2023</v>
      </c>
    </row>
    <row r="796" spans="1:4" x14ac:dyDescent="0.3">
      <c r="A796" s="8">
        <v>41</v>
      </c>
      <c r="B796" s="12" t="s">
        <v>2287</v>
      </c>
      <c r="C796" s="5" t="s">
        <v>2288</v>
      </c>
      <c r="D796" s="8">
        <v>2023</v>
      </c>
    </row>
    <row r="797" spans="1:4" x14ac:dyDescent="0.3">
      <c r="A797" s="8">
        <v>101</v>
      </c>
      <c r="B797" s="12" t="s">
        <v>2411</v>
      </c>
      <c r="C797" s="5" t="s">
        <v>2412</v>
      </c>
      <c r="D797" s="8">
        <v>2023</v>
      </c>
    </row>
    <row r="798" spans="1:4" x14ac:dyDescent="0.3">
      <c r="A798" s="8">
        <v>33</v>
      </c>
      <c r="B798" s="12" t="s">
        <v>2425</v>
      </c>
      <c r="C798" s="5" t="s">
        <v>2426</v>
      </c>
      <c r="D798" s="8">
        <v>2023</v>
      </c>
    </row>
    <row r="799" spans="1:4" x14ac:dyDescent="0.3">
      <c r="A799" s="8">
        <v>96</v>
      </c>
      <c r="B799" s="12" t="s">
        <v>2441</v>
      </c>
      <c r="C799" s="5" t="s">
        <v>2442</v>
      </c>
      <c r="D799" s="8">
        <v>2023</v>
      </c>
    </row>
    <row r="800" spans="1:4" x14ac:dyDescent="0.3">
      <c r="A800" s="8">
        <v>69</v>
      </c>
      <c r="B800" s="12" t="s">
        <v>2515</v>
      </c>
      <c r="C800" s="5" t="s">
        <v>2516</v>
      </c>
      <c r="D800" s="8">
        <v>2023</v>
      </c>
    </row>
    <row r="801" spans="1:4" x14ac:dyDescent="0.3">
      <c r="A801" s="8">
        <v>138</v>
      </c>
      <c r="B801" s="12" t="s">
        <v>2555</v>
      </c>
      <c r="C801" s="5" t="s">
        <v>2556</v>
      </c>
      <c r="D801" s="8">
        <v>2023</v>
      </c>
    </row>
    <row r="802" spans="1:4" x14ac:dyDescent="0.3">
      <c r="A802" s="8">
        <v>235</v>
      </c>
      <c r="B802" s="12" t="s">
        <v>2589</v>
      </c>
      <c r="C802" s="5" t="s">
        <v>2590</v>
      </c>
      <c r="D802" s="8">
        <v>2023</v>
      </c>
    </row>
    <row r="803" spans="1:4" x14ac:dyDescent="0.3">
      <c r="A803" s="8">
        <v>20</v>
      </c>
      <c r="B803" s="12" t="s">
        <v>2663</v>
      </c>
      <c r="C803" s="5" t="s">
        <v>2664</v>
      </c>
      <c r="D803" s="8">
        <v>2023</v>
      </c>
    </row>
    <row r="804" spans="1:4" x14ac:dyDescent="0.3">
      <c r="A804" s="8">
        <v>123</v>
      </c>
      <c r="B804" s="12" t="s">
        <v>2723</v>
      </c>
      <c r="C804" s="5" t="s">
        <v>2724</v>
      </c>
      <c r="D804" s="8">
        <v>2023</v>
      </c>
    </row>
    <row r="805" spans="1:4" x14ac:dyDescent="0.3">
      <c r="A805" s="8">
        <v>56</v>
      </c>
      <c r="B805" s="12" t="s">
        <v>1188</v>
      </c>
      <c r="C805" s="5" t="s">
        <v>2789</v>
      </c>
      <c r="D805" s="8">
        <v>2023</v>
      </c>
    </row>
    <row r="806" spans="1:4" x14ac:dyDescent="0.3">
      <c r="A806" s="8">
        <v>51</v>
      </c>
      <c r="B806" s="12" t="s">
        <v>2837</v>
      </c>
      <c r="C806" s="5" t="s">
        <v>2838</v>
      </c>
      <c r="D806" s="8">
        <v>2023</v>
      </c>
    </row>
    <row r="807" spans="1:4" x14ac:dyDescent="0.3">
      <c r="A807" s="8">
        <v>69</v>
      </c>
      <c r="B807" s="12" t="s">
        <v>2909</v>
      </c>
      <c r="C807" s="5" t="s">
        <v>2910</v>
      </c>
      <c r="D807" s="8">
        <v>2023</v>
      </c>
    </row>
    <row r="808" spans="1:4" x14ac:dyDescent="0.3">
      <c r="A808" s="8">
        <v>41</v>
      </c>
      <c r="B808" s="12" t="s">
        <v>2951</v>
      </c>
      <c r="C808" s="5" t="s">
        <v>2952</v>
      </c>
      <c r="D808" s="8">
        <v>2023</v>
      </c>
    </row>
    <row r="809" spans="1:4" x14ac:dyDescent="0.3">
      <c r="A809" s="8">
        <v>47</v>
      </c>
      <c r="B809" s="12" t="s">
        <v>3024</v>
      </c>
      <c r="C809" s="5" t="s">
        <v>3025</v>
      </c>
      <c r="D809" s="8">
        <v>2023</v>
      </c>
    </row>
    <row r="810" spans="1:4" x14ac:dyDescent="0.3">
      <c r="A810" s="8">
        <v>9</v>
      </c>
      <c r="B810" s="12" t="s">
        <v>3378</v>
      </c>
      <c r="C810" s="5" t="s">
        <v>3379</v>
      </c>
      <c r="D810" s="8">
        <v>2023</v>
      </c>
    </row>
    <row r="811" spans="1:4" x14ac:dyDescent="0.3">
      <c r="A811" s="8">
        <v>76</v>
      </c>
      <c r="B811" s="12" t="s">
        <v>3386</v>
      </c>
      <c r="C811" s="5" t="s">
        <v>3387</v>
      </c>
      <c r="D811" s="8">
        <v>2023</v>
      </c>
    </row>
    <row r="812" spans="1:4" x14ac:dyDescent="0.3">
      <c r="A812" s="8">
        <v>78</v>
      </c>
      <c r="B812" s="12" t="s">
        <v>3411</v>
      </c>
      <c r="C812" s="5" t="s">
        <v>3412</v>
      </c>
      <c r="D812" s="8">
        <v>2023</v>
      </c>
    </row>
    <row r="813" spans="1:4" x14ac:dyDescent="0.3">
      <c r="A813" s="8">
        <v>28</v>
      </c>
      <c r="B813" s="12" t="s">
        <v>3419</v>
      </c>
      <c r="C813" s="5" t="s">
        <v>3420</v>
      </c>
      <c r="D813" s="8">
        <v>2023</v>
      </c>
    </row>
    <row r="814" spans="1:4" x14ac:dyDescent="0.3">
      <c r="A814" s="8">
        <v>88</v>
      </c>
      <c r="B814" s="12" t="s">
        <v>3466</v>
      </c>
      <c r="C814" s="5" t="s">
        <v>3467</v>
      </c>
      <c r="D814" s="8">
        <v>2023</v>
      </c>
    </row>
    <row r="815" spans="1:4" x14ac:dyDescent="0.3">
      <c r="A815" s="8">
        <v>55</v>
      </c>
      <c r="B815" s="12" t="s">
        <v>3643</v>
      </c>
      <c r="C815" s="5" t="s">
        <v>3644</v>
      </c>
      <c r="D815" s="8">
        <v>2023</v>
      </c>
    </row>
    <row r="816" spans="1:4" x14ac:dyDescent="0.3">
      <c r="A816" s="8">
        <v>140</v>
      </c>
      <c r="B816" s="12" t="s">
        <v>3704</v>
      </c>
      <c r="C816" s="5" t="s">
        <v>3705</v>
      </c>
      <c r="D816" s="8">
        <v>2023</v>
      </c>
    </row>
    <row r="817" spans="1:4" x14ac:dyDescent="0.3">
      <c r="A817" s="8">
        <v>72</v>
      </c>
      <c r="B817" s="12" t="s">
        <v>3823</v>
      </c>
      <c r="C817" s="5" t="s">
        <v>3824</v>
      </c>
      <c r="D817" s="8">
        <v>2023</v>
      </c>
    </row>
    <row r="818" spans="1:4" x14ac:dyDescent="0.3">
      <c r="A818" s="8">
        <v>37</v>
      </c>
      <c r="B818" s="12" t="s">
        <v>3876</v>
      </c>
      <c r="C818" s="5" t="s">
        <v>3877</v>
      </c>
      <c r="D818" s="8">
        <v>2023</v>
      </c>
    </row>
    <row r="819" spans="1:4" x14ac:dyDescent="0.3">
      <c r="A819" s="8">
        <v>24</v>
      </c>
      <c r="B819" s="12" t="s">
        <v>3894</v>
      </c>
      <c r="C819" s="5" t="s">
        <v>3895</v>
      </c>
      <c r="D819" s="8">
        <v>2023</v>
      </c>
    </row>
    <row r="820" spans="1:4" x14ac:dyDescent="0.3">
      <c r="A820" s="8">
        <v>31</v>
      </c>
      <c r="B820" s="12" t="s">
        <v>3903</v>
      </c>
      <c r="C820" s="5" t="s">
        <v>3904</v>
      </c>
      <c r="D820" s="8">
        <v>2023</v>
      </c>
    </row>
    <row r="821" spans="1:4" x14ac:dyDescent="0.3">
      <c r="A821" s="8">
        <v>74</v>
      </c>
      <c r="B821" s="12" t="s">
        <v>3912</v>
      </c>
      <c r="C821" s="5" t="s">
        <v>3913</v>
      </c>
      <c r="D821" s="8">
        <v>2023</v>
      </c>
    </row>
    <row r="822" spans="1:4" x14ac:dyDescent="0.3">
      <c r="A822" s="8">
        <v>163</v>
      </c>
      <c r="B822" s="12" t="s">
        <v>3921</v>
      </c>
      <c r="C822" s="5" t="s">
        <v>3922</v>
      </c>
      <c r="D822" s="8">
        <v>2023</v>
      </c>
    </row>
    <row r="823" spans="1:4" x14ac:dyDescent="0.3">
      <c r="A823" s="8">
        <v>43</v>
      </c>
      <c r="B823" s="12" t="s">
        <v>4225</v>
      </c>
      <c r="C823" s="5" t="s">
        <v>4226</v>
      </c>
      <c r="D823" s="8">
        <v>2023</v>
      </c>
    </row>
    <row r="824" spans="1:4" x14ac:dyDescent="0.3">
      <c r="A824" s="8">
        <v>22</v>
      </c>
      <c r="B824" s="12" t="s">
        <v>4234</v>
      </c>
      <c r="C824" s="5" t="s">
        <v>4235</v>
      </c>
      <c r="D824" s="8">
        <v>2023</v>
      </c>
    </row>
    <row r="825" spans="1:4" x14ac:dyDescent="0.3">
      <c r="A825" s="8">
        <v>29</v>
      </c>
      <c r="B825" s="12" t="s">
        <v>4282</v>
      </c>
      <c r="C825" s="5" t="s">
        <v>4283</v>
      </c>
      <c r="D825" s="8">
        <v>2023</v>
      </c>
    </row>
    <row r="826" spans="1:4" x14ac:dyDescent="0.3">
      <c r="A826" s="8">
        <v>135</v>
      </c>
      <c r="B826" s="12" t="s">
        <v>4364</v>
      </c>
      <c r="C826" s="5" t="s">
        <v>4365</v>
      </c>
      <c r="D826" s="8">
        <v>2023</v>
      </c>
    </row>
    <row r="827" spans="1:4" x14ac:dyDescent="0.3">
      <c r="A827" s="8">
        <v>84</v>
      </c>
      <c r="B827" s="12" t="s">
        <v>4371</v>
      </c>
      <c r="C827" s="5" t="s">
        <v>4372</v>
      </c>
      <c r="D827" s="8">
        <v>2023</v>
      </c>
    </row>
    <row r="828" spans="1:4" x14ac:dyDescent="0.3">
      <c r="A828" s="8">
        <v>131</v>
      </c>
      <c r="B828" s="12" t="s">
        <v>4388</v>
      </c>
      <c r="C828" s="5" t="s">
        <v>4389</v>
      </c>
      <c r="D828" s="8">
        <v>2023</v>
      </c>
    </row>
    <row r="829" spans="1:4" x14ac:dyDescent="0.3">
      <c r="A829" s="8">
        <v>73</v>
      </c>
      <c r="B829" s="12" t="s">
        <v>4425</v>
      </c>
      <c r="C829" s="5" t="s">
        <v>4426</v>
      </c>
      <c r="D829" s="8">
        <v>2023</v>
      </c>
    </row>
    <row r="830" spans="1:4" x14ac:dyDescent="0.3">
      <c r="A830" s="8">
        <v>37</v>
      </c>
      <c r="B830" s="12" t="s">
        <v>4431</v>
      </c>
      <c r="C830" s="5" t="s">
        <v>4432</v>
      </c>
      <c r="D830" s="8">
        <v>2023</v>
      </c>
    </row>
    <row r="831" spans="1:4" x14ac:dyDescent="0.3">
      <c r="A831" s="8">
        <v>70</v>
      </c>
      <c r="B831" s="12" t="s">
        <v>4438</v>
      </c>
      <c r="C831" s="5" t="s">
        <v>4439</v>
      </c>
      <c r="D831" s="8">
        <v>2023</v>
      </c>
    </row>
    <row r="832" spans="1:4" x14ac:dyDescent="0.3">
      <c r="A832" s="8">
        <v>138</v>
      </c>
      <c r="B832" s="12" t="s">
        <v>4451</v>
      </c>
      <c r="C832" s="5" t="s">
        <v>4452</v>
      </c>
      <c r="D832" s="8">
        <v>2023</v>
      </c>
    </row>
    <row r="833" spans="1:4" x14ac:dyDescent="0.3">
      <c r="A833" s="8">
        <v>90</v>
      </c>
      <c r="B833" s="12" t="s">
        <v>4457</v>
      </c>
      <c r="C833" s="5" t="s">
        <v>4458</v>
      </c>
      <c r="D833" s="8">
        <v>2023</v>
      </c>
    </row>
    <row r="834" spans="1:4" x14ac:dyDescent="0.3">
      <c r="A834" s="8">
        <v>72</v>
      </c>
      <c r="B834" s="12" t="s">
        <v>4496</v>
      </c>
      <c r="C834" s="5" t="s">
        <v>4497</v>
      </c>
      <c r="D834" s="8">
        <v>2023</v>
      </c>
    </row>
    <row r="835" spans="1:4" x14ac:dyDescent="0.3">
      <c r="A835" s="8">
        <v>129</v>
      </c>
      <c r="B835" s="12" t="s">
        <v>4551</v>
      </c>
      <c r="C835" s="5" t="s">
        <v>4552</v>
      </c>
      <c r="D835" s="8">
        <v>2023</v>
      </c>
    </row>
    <row r="836" spans="1:4" x14ac:dyDescent="0.3">
      <c r="A836" s="8">
        <v>204</v>
      </c>
      <c r="B836" s="12" t="s">
        <v>4666</v>
      </c>
      <c r="C836" s="5" t="s">
        <v>4667</v>
      </c>
      <c r="D836" s="8">
        <v>2023</v>
      </c>
    </row>
    <row r="837" spans="1:4" x14ac:dyDescent="0.3">
      <c r="A837" s="8">
        <v>52</v>
      </c>
      <c r="B837" s="12" t="s">
        <v>4678</v>
      </c>
      <c r="C837" s="5" t="s">
        <v>4679</v>
      </c>
      <c r="D837" s="8">
        <v>2023</v>
      </c>
    </row>
    <row r="838" spans="1:4" x14ac:dyDescent="0.3">
      <c r="A838" s="8">
        <v>41</v>
      </c>
      <c r="B838" s="12" t="s">
        <v>4721</v>
      </c>
      <c r="C838" s="5" t="s">
        <v>4722</v>
      </c>
      <c r="D838" s="8">
        <v>2023</v>
      </c>
    </row>
    <row r="839" spans="1:4" x14ac:dyDescent="0.3">
      <c r="A839" s="8">
        <v>9</v>
      </c>
      <c r="B839" s="12" t="s">
        <v>4730</v>
      </c>
      <c r="C839" s="5" t="s">
        <v>4731</v>
      </c>
      <c r="D839" s="8">
        <v>2023</v>
      </c>
    </row>
    <row r="840" spans="1:4" x14ac:dyDescent="0.3">
      <c r="A840" s="8">
        <v>64</v>
      </c>
      <c r="B840" s="12" t="s">
        <v>4810</v>
      </c>
      <c r="C840" s="5" t="s">
        <v>4811</v>
      </c>
      <c r="D840" s="8">
        <v>2023</v>
      </c>
    </row>
    <row r="841" spans="1:4" x14ac:dyDescent="0.3">
      <c r="A841" s="8">
        <v>52</v>
      </c>
      <c r="B841" s="12" t="s">
        <v>26</v>
      </c>
      <c r="C841" s="5" t="s">
        <v>4910</v>
      </c>
      <c r="D841" s="8">
        <v>2023</v>
      </c>
    </row>
    <row r="842" spans="1:4" x14ac:dyDescent="0.3">
      <c r="A842" s="8">
        <v>48</v>
      </c>
      <c r="B842" s="12" t="s">
        <v>26</v>
      </c>
      <c r="C842" s="5" t="s">
        <v>4924</v>
      </c>
      <c r="D842" s="8">
        <v>2023</v>
      </c>
    </row>
    <row r="843" spans="1:4" x14ac:dyDescent="0.3">
      <c r="A843" s="8">
        <v>61</v>
      </c>
      <c r="B843" s="12" t="s">
        <v>4930</v>
      </c>
      <c r="C843" s="5" t="s">
        <v>4931</v>
      </c>
      <c r="D843" s="8">
        <v>2023</v>
      </c>
    </row>
    <row r="844" spans="1:4" x14ac:dyDescent="0.3">
      <c r="A844" s="8">
        <v>54</v>
      </c>
      <c r="B844" s="12" t="s">
        <v>4961</v>
      </c>
      <c r="C844" s="5" t="s">
        <v>4962</v>
      </c>
      <c r="D844" s="8">
        <v>2023</v>
      </c>
    </row>
    <row r="845" spans="1:4" x14ac:dyDescent="0.3">
      <c r="A845" s="8">
        <v>50</v>
      </c>
      <c r="B845" s="12" t="s">
        <v>26</v>
      </c>
      <c r="C845" s="5" t="s">
        <v>4975</v>
      </c>
      <c r="D845" s="8">
        <v>2023</v>
      </c>
    </row>
    <row r="846" spans="1:4" x14ac:dyDescent="0.3">
      <c r="A846" s="8">
        <v>24</v>
      </c>
      <c r="B846" s="12" t="s">
        <v>4982</v>
      </c>
      <c r="C846" s="5" t="s">
        <v>4983</v>
      </c>
      <c r="D846" s="8">
        <v>2023</v>
      </c>
    </row>
    <row r="847" spans="1:4" x14ac:dyDescent="0.3">
      <c r="A847" s="8">
        <v>68</v>
      </c>
      <c r="B847" s="12" t="s">
        <v>5045</v>
      </c>
      <c r="C847" s="5" t="s">
        <v>5046</v>
      </c>
      <c r="D847" s="8">
        <v>2023</v>
      </c>
    </row>
    <row r="848" spans="1:4" x14ac:dyDescent="0.3">
      <c r="A848" s="8">
        <v>121</v>
      </c>
      <c r="B848" s="12" t="s">
        <v>5073</v>
      </c>
      <c r="C848" s="5" t="s">
        <v>5074</v>
      </c>
      <c r="D848" s="8">
        <v>2023</v>
      </c>
    </row>
    <row r="849" spans="1:4" x14ac:dyDescent="0.3">
      <c r="A849" s="8">
        <v>376</v>
      </c>
      <c r="B849" s="12" t="s">
        <v>5138</v>
      </c>
      <c r="C849" s="5" t="s">
        <v>5139</v>
      </c>
      <c r="D849" s="8">
        <v>2023</v>
      </c>
    </row>
    <row r="850" spans="1:4" x14ac:dyDescent="0.3">
      <c r="A850" s="8">
        <v>186</v>
      </c>
      <c r="B850" s="12" t="s">
        <v>5180</v>
      </c>
      <c r="C850" s="5" t="s">
        <v>5181</v>
      </c>
      <c r="D850" s="8">
        <v>2023</v>
      </c>
    </row>
    <row r="851" spans="1:4" x14ac:dyDescent="0.3">
      <c r="A851" s="8">
        <v>39</v>
      </c>
      <c r="B851" s="12" t="s">
        <v>43</v>
      </c>
      <c r="C851" s="5" t="s">
        <v>5204</v>
      </c>
      <c r="D851" s="8">
        <v>2023</v>
      </c>
    </row>
    <row r="852" spans="1:4" x14ac:dyDescent="0.3">
      <c r="A852" s="8">
        <v>34</v>
      </c>
      <c r="B852" s="12" t="s">
        <v>5217</v>
      </c>
      <c r="C852" s="5" t="s">
        <v>5218</v>
      </c>
      <c r="D852" s="8">
        <v>2023</v>
      </c>
    </row>
    <row r="853" spans="1:4" x14ac:dyDescent="0.3">
      <c r="A853" s="8">
        <v>46</v>
      </c>
      <c r="B853" s="12" t="s">
        <v>5230</v>
      </c>
      <c r="C853" s="5" t="s">
        <v>5231</v>
      </c>
      <c r="D853" s="8">
        <v>2023</v>
      </c>
    </row>
    <row r="854" spans="1:4" x14ac:dyDescent="0.3">
      <c r="A854" s="8">
        <v>73</v>
      </c>
      <c r="B854" s="12" t="s">
        <v>5237</v>
      </c>
      <c r="C854" s="5" t="s">
        <v>5238</v>
      </c>
      <c r="D854" s="8">
        <v>2023</v>
      </c>
    </row>
    <row r="855" spans="1:4" x14ac:dyDescent="0.3">
      <c r="A855" s="8">
        <v>41</v>
      </c>
      <c r="B855" s="12" t="s">
        <v>5230</v>
      </c>
      <c r="C855" s="5" t="s">
        <v>5264</v>
      </c>
      <c r="D855" s="8">
        <v>2023</v>
      </c>
    </row>
    <row r="856" spans="1:4" x14ac:dyDescent="0.3">
      <c r="A856" s="8">
        <v>66</v>
      </c>
      <c r="B856" s="12" t="s">
        <v>5270</v>
      </c>
      <c r="C856" s="5" t="s">
        <v>5271</v>
      </c>
      <c r="D856" s="8">
        <v>2023</v>
      </c>
    </row>
    <row r="857" spans="1:4" x14ac:dyDescent="0.3">
      <c r="A857" s="8">
        <v>53</v>
      </c>
      <c r="B857" s="12" t="s">
        <v>26</v>
      </c>
      <c r="C857" s="5" t="s">
        <v>5303</v>
      </c>
      <c r="D857" s="8">
        <v>2023</v>
      </c>
    </row>
    <row r="858" spans="1:4" x14ac:dyDescent="0.3">
      <c r="A858" s="8">
        <v>78</v>
      </c>
      <c r="B858" s="12" t="s">
        <v>5404</v>
      </c>
      <c r="C858" s="5" t="s">
        <v>5405</v>
      </c>
      <c r="D858" s="8">
        <v>2023</v>
      </c>
    </row>
    <row r="859" spans="1:4" x14ac:dyDescent="0.3">
      <c r="A859" s="8">
        <v>36</v>
      </c>
      <c r="B859" s="12" t="s">
        <v>5413</v>
      </c>
      <c r="C859" s="5" t="s">
        <v>5414</v>
      </c>
      <c r="D859" s="8">
        <v>2023</v>
      </c>
    </row>
    <row r="860" spans="1:4" x14ac:dyDescent="0.3">
      <c r="A860" s="8">
        <v>179</v>
      </c>
      <c r="B860" s="12" t="s">
        <v>5447</v>
      </c>
      <c r="C860" s="5" t="s">
        <v>5448</v>
      </c>
      <c r="D860" s="8">
        <v>2023</v>
      </c>
    </row>
    <row r="861" spans="1:4" x14ac:dyDescent="0.3">
      <c r="A861" s="8">
        <v>58</v>
      </c>
      <c r="B861" s="12" t="s">
        <v>5510</v>
      </c>
      <c r="C861" s="5" t="s">
        <v>5511</v>
      </c>
      <c r="D861" s="8">
        <v>2023</v>
      </c>
    </row>
    <row r="862" spans="1:4" x14ac:dyDescent="0.3">
      <c r="A862" s="8">
        <v>196</v>
      </c>
      <c r="B862" s="12" t="s">
        <v>5542</v>
      </c>
      <c r="C862" s="5" t="s">
        <v>5543</v>
      </c>
      <c r="D862" s="8">
        <v>2023</v>
      </c>
    </row>
    <row r="863" spans="1:4" x14ac:dyDescent="0.3">
      <c r="A863" s="8">
        <v>511</v>
      </c>
      <c r="B863" s="12" t="s">
        <v>5713</v>
      </c>
      <c r="C863" s="5" t="s">
        <v>5714</v>
      </c>
      <c r="D863" s="8">
        <v>2023</v>
      </c>
    </row>
    <row r="864" spans="1:4" x14ac:dyDescent="0.3">
      <c r="A864" s="8">
        <v>220</v>
      </c>
      <c r="B864" s="12" t="s">
        <v>5744</v>
      </c>
      <c r="C864" s="5" t="s">
        <v>5745</v>
      </c>
      <c r="D864" s="8">
        <v>2023</v>
      </c>
    </row>
    <row r="865" spans="1:4" x14ac:dyDescent="0.3">
      <c r="A865" s="8">
        <v>83</v>
      </c>
      <c r="B865" s="12" t="s">
        <v>5752</v>
      </c>
      <c r="C865" s="5" t="s">
        <v>5753</v>
      </c>
      <c r="D865" s="8">
        <v>2023</v>
      </c>
    </row>
    <row r="866" spans="1:4" x14ac:dyDescent="0.3">
      <c r="A866" s="8">
        <v>59</v>
      </c>
      <c r="B866" s="12" t="s">
        <v>5777</v>
      </c>
      <c r="C866" s="5" t="s">
        <v>5778</v>
      </c>
      <c r="D866" s="8">
        <v>2023</v>
      </c>
    </row>
    <row r="867" spans="1:4" x14ac:dyDescent="0.3">
      <c r="A867" s="8">
        <v>55</v>
      </c>
      <c r="B867" s="12" t="s">
        <v>5791</v>
      </c>
      <c r="C867" s="5" t="s">
        <v>5792</v>
      </c>
      <c r="D867" s="8">
        <v>2023</v>
      </c>
    </row>
    <row r="868" spans="1:4" x14ac:dyDescent="0.3">
      <c r="A868" s="8">
        <v>82</v>
      </c>
      <c r="B868" s="12" t="s">
        <v>5816</v>
      </c>
      <c r="C868" s="5" t="s">
        <v>5817</v>
      </c>
      <c r="D868" s="8">
        <v>2023</v>
      </c>
    </row>
    <row r="869" spans="1:4" x14ac:dyDescent="0.3">
      <c r="A869" s="8">
        <v>78</v>
      </c>
      <c r="B869" s="12" t="s">
        <v>5823</v>
      </c>
      <c r="C869" s="5" t="s">
        <v>5824</v>
      </c>
      <c r="D869" s="8">
        <v>2023</v>
      </c>
    </row>
    <row r="870" spans="1:4" x14ac:dyDescent="0.3">
      <c r="A870" s="8">
        <v>75</v>
      </c>
      <c r="B870" s="12" t="s">
        <v>5830</v>
      </c>
      <c r="C870" s="5" t="s">
        <v>5831</v>
      </c>
      <c r="D870" s="8">
        <v>2023</v>
      </c>
    </row>
    <row r="871" spans="1:4" x14ac:dyDescent="0.3">
      <c r="A871" s="8">
        <v>80</v>
      </c>
      <c r="B871" s="12" t="s">
        <v>5887</v>
      </c>
      <c r="C871" s="5" t="s">
        <v>5888</v>
      </c>
      <c r="D871" s="8">
        <v>2023</v>
      </c>
    </row>
    <row r="872" spans="1:4" x14ac:dyDescent="0.3">
      <c r="A872" s="8">
        <v>283</v>
      </c>
      <c r="B872" s="12" t="s">
        <v>5957</v>
      </c>
      <c r="C872" s="5" t="s">
        <v>5958</v>
      </c>
      <c r="D872" s="8">
        <v>2023</v>
      </c>
    </row>
    <row r="873" spans="1:4" x14ac:dyDescent="0.3">
      <c r="A873" s="8">
        <v>59</v>
      </c>
      <c r="B873" s="12" t="s">
        <v>5980</v>
      </c>
      <c r="C873" s="5" t="s">
        <v>5981</v>
      </c>
      <c r="D873" s="8">
        <v>2023</v>
      </c>
    </row>
    <row r="874" spans="1:4" x14ac:dyDescent="0.3">
      <c r="A874" s="8">
        <v>67</v>
      </c>
      <c r="B874" s="12" t="s">
        <v>6044</v>
      </c>
      <c r="C874" s="5" t="s">
        <v>6045</v>
      </c>
      <c r="D874" s="8">
        <v>2023</v>
      </c>
    </row>
    <row r="875" spans="1:4" x14ac:dyDescent="0.3">
      <c r="A875" s="8">
        <v>52</v>
      </c>
      <c r="B875" s="12" t="s">
        <v>6051</v>
      </c>
      <c r="C875" s="5" t="s">
        <v>6052</v>
      </c>
      <c r="D875" s="8">
        <v>2023</v>
      </c>
    </row>
    <row r="876" spans="1:4" x14ac:dyDescent="0.3">
      <c r="A876" s="8">
        <v>51</v>
      </c>
      <c r="B876" s="12" t="s">
        <v>6067</v>
      </c>
      <c r="C876" s="5" t="s">
        <v>6068</v>
      </c>
      <c r="D876" s="8">
        <v>2023</v>
      </c>
    </row>
    <row r="877" spans="1:4" x14ac:dyDescent="0.3">
      <c r="A877" s="8">
        <v>39</v>
      </c>
      <c r="B877" s="12" t="s">
        <v>6075</v>
      </c>
      <c r="C877" s="5" t="s">
        <v>6076</v>
      </c>
      <c r="D877" s="8">
        <v>2023</v>
      </c>
    </row>
    <row r="878" spans="1:4" x14ac:dyDescent="0.3">
      <c r="A878" s="8">
        <v>263</v>
      </c>
      <c r="B878" s="12" t="s">
        <v>6099</v>
      </c>
      <c r="C878" s="5" t="s">
        <v>6100</v>
      </c>
      <c r="D878" s="8">
        <v>2023</v>
      </c>
    </row>
    <row r="879" spans="1:4" x14ac:dyDescent="0.3">
      <c r="A879" s="8">
        <v>85</v>
      </c>
      <c r="B879" s="12" t="s">
        <v>6107</v>
      </c>
      <c r="C879" s="5" t="s">
        <v>6108</v>
      </c>
      <c r="D879" s="8">
        <v>2023</v>
      </c>
    </row>
    <row r="880" spans="1:4" x14ac:dyDescent="0.3">
      <c r="A880" s="8">
        <v>62</v>
      </c>
      <c r="B880" s="12" t="s">
        <v>6129</v>
      </c>
      <c r="C880" s="5" t="s">
        <v>6130</v>
      </c>
      <c r="D880" s="8">
        <v>2023</v>
      </c>
    </row>
    <row r="881" spans="1:4" x14ac:dyDescent="0.3">
      <c r="A881" s="8">
        <v>121</v>
      </c>
      <c r="B881" s="12" t="s">
        <v>6145</v>
      </c>
      <c r="C881" s="5" t="s">
        <v>6146</v>
      </c>
      <c r="D881" s="8">
        <v>2023</v>
      </c>
    </row>
    <row r="882" spans="1:4" x14ac:dyDescent="0.3">
      <c r="A882" s="8">
        <v>126</v>
      </c>
      <c r="B882" s="12" t="s">
        <v>6175</v>
      </c>
      <c r="C882" s="5" t="s">
        <v>6176</v>
      </c>
      <c r="D882" s="8">
        <v>2023</v>
      </c>
    </row>
    <row r="883" spans="1:4" x14ac:dyDescent="0.3">
      <c r="A883" s="8">
        <v>65</v>
      </c>
      <c r="B883" s="12" t="s">
        <v>6249</v>
      </c>
      <c r="C883" s="5" t="s">
        <v>6250</v>
      </c>
      <c r="D883" s="8">
        <v>2023</v>
      </c>
    </row>
    <row r="884" spans="1:4" x14ac:dyDescent="0.3">
      <c r="A884" s="8">
        <v>70</v>
      </c>
      <c r="B884" s="12" t="s">
        <v>6257</v>
      </c>
      <c r="C884" s="5" t="s">
        <v>6258</v>
      </c>
      <c r="D884" s="8">
        <v>2023</v>
      </c>
    </row>
    <row r="885" spans="1:4" x14ac:dyDescent="0.3">
      <c r="A885" s="8">
        <v>78</v>
      </c>
      <c r="B885" s="12" t="s">
        <v>6285</v>
      </c>
      <c r="C885" s="5" t="s">
        <v>6286</v>
      </c>
      <c r="D885" s="8">
        <v>2023</v>
      </c>
    </row>
    <row r="886" spans="1:4" x14ac:dyDescent="0.3">
      <c r="A886" s="8">
        <v>130</v>
      </c>
      <c r="B886" s="12" t="s">
        <v>6316</v>
      </c>
      <c r="C886" s="5" t="s">
        <v>6317</v>
      </c>
      <c r="D886" s="8">
        <v>2023</v>
      </c>
    </row>
    <row r="887" spans="1:4" x14ac:dyDescent="0.3">
      <c r="A887" s="8">
        <v>72</v>
      </c>
      <c r="B887" s="12" t="s">
        <v>6324</v>
      </c>
      <c r="C887" s="5" t="s">
        <v>6325</v>
      </c>
      <c r="D887" s="8">
        <v>2023</v>
      </c>
    </row>
    <row r="888" spans="1:4" x14ac:dyDescent="0.3">
      <c r="A888" s="8">
        <v>87</v>
      </c>
      <c r="B888" s="12" t="s">
        <v>6464</v>
      </c>
      <c r="C888" s="5" t="s">
        <v>6465</v>
      </c>
      <c r="D888" s="8">
        <v>2023</v>
      </c>
    </row>
    <row r="889" spans="1:4" x14ac:dyDescent="0.3">
      <c r="A889" s="8">
        <v>163</v>
      </c>
      <c r="B889" s="12" t="s">
        <v>6488</v>
      </c>
      <c r="C889" s="5" t="s">
        <v>6489</v>
      </c>
      <c r="D889" s="8">
        <v>2023</v>
      </c>
    </row>
    <row r="890" spans="1:4" x14ac:dyDescent="0.3">
      <c r="A890" s="8">
        <v>109</v>
      </c>
      <c r="B890" s="12" t="s">
        <v>6544</v>
      </c>
      <c r="C890" s="5" t="s">
        <v>6545</v>
      </c>
      <c r="D890" s="8">
        <v>2023</v>
      </c>
    </row>
    <row r="891" spans="1:4" x14ac:dyDescent="0.3">
      <c r="A891" s="8">
        <v>27</v>
      </c>
      <c r="B891" s="12" t="s">
        <v>6570</v>
      </c>
      <c r="C891" s="5" t="s">
        <v>6571</v>
      </c>
      <c r="D891" s="8">
        <v>2023</v>
      </c>
    </row>
    <row r="892" spans="1:4" x14ac:dyDescent="0.3">
      <c r="A892" s="8">
        <v>107</v>
      </c>
      <c r="B892" s="12" t="s">
        <v>6604</v>
      </c>
      <c r="C892" s="5" t="s">
        <v>6605</v>
      </c>
      <c r="D892" s="8">
        <v>2023</v>
      </c>
    </row>
    <row r="893" spans="1:4" x14ac:dyDescent="0.3">
      <c r="A893" s="8">
        <v>64</v>
      </c>
      <c r="B893" s="12" t="s">
        <v>6629</v>
      </c>
      <c r="C893" s="5" t="s">
        <v>6630</v>
      </c>
      <c r="D893" s="8">
        <v>2023</v>
      </c>
    </row>
    <row r="894" spans="1:4" x14ac:dyDescent="0.3">
      <c r="A894" s="8">
        <v>75</v>
      </c>
      <c r="B894" s="12" t="s">
        <v>6637</v>
      </c>
      <c r="C894" s="5" t="s">
        <v>6638</v>
      </c>
      <c r="D894" s="8">
        <v>2023</v>
      </c>
    </row>
    <row r="895" spans="1:4" x14ac:dyDescent="0.3">
      <c r="A895" s="8">
        <v>102</v>
      </c>
      <c r="B895" s="12" t="s">
        <v>6646</v>
      </c>
      <c r="C895" s="5" t="s">
        <v>6647</v>
      </c>
      <c r="D895" s="8">
        <v>2023</v>
      </c>
    </row>
    <row r="896" spans="1:4" x14ac:dyDescent="0.3">
      <c r="A896" s="8">
        <v>50</v>
      </c>
      <c r="B896" s="12" t="s">
        <v>6663</v>
      </c>
      <c r="C896" s="5" t="s">
        <v>6664</v>
      </c>
      <c r="D896" s="8">
        <v>2023</v>
      </c>
    </row>
    <row r="897" spans="1:4" x14ac:dyDescent="0.3">
      <c r="A897" s="8">
        <v>50</v>
      </c>
      <c r="B897" s="12" t="s">
        <v>6672</v>
      </c>
      <c r="C897" s="5" t="s">
        <v>6673</v>
      </c>
      <c r="D897" s="8">
        <v>2023</v>
      </c>
    </row>
    <row r="898" spans="1:4" x14ac:dyDescent="0.3">
      <c r="A898" s="8">
        <v>45</v>
      </c>
      <c r="B898" s="12" t="s">
        <v>6704</v>
      </c>
      <c r="C898" s="5" t="s">
        <v>6705</v>
      </c>
      <c r="D898" s="8">
        <v>2023</v>
      </c>
    </row>
    <row r="899" spans="1:4" x14ac:dyDescent="0.3">
      <c r="A899" s="8">
        <v>125</v>
      </c>
      <c r="B899" s="12" t="s">
        <v>6821</v>
      </c>
      <c r="C899" s="5" t="s">
        <v>6822</v>
      </c>
      <c r="D899" s="8">
        <v>2023</v>
      </c>
    </row>
    <row r="900" spans="1:4" x14ac:dyDescent="0.3">
      <c r="A900" s="8">
        <v>102</v>
      </c>
      <c r="B900" s="12" t="s">
        <v>6926</v>
      </c>
      <c r="C900" s="5" t="s">
        <v>6927</v>
      </c>
      <c r="D900" s="8">
        <v>2023</v>
      </c>
    </row>
    <row r="901" spans="1:4" x14ac:dyDescent="0.3">
      <c r="A901" s="8">
        <v>142</v>
      </c>
      <c r="B901" s="12" t="s">
        <v>7030</v>
      </c>
      <c r="C901" s="5" t="s">
        <v>7031</v>
      </c>
      <c r="D901" s="8">
        <v>2023</v>
      </c>
    </row>
    <row r="902" spans="1:4" x14ac:dyDescent="0.3">
      <c r="A902" s="8">
        <v>62</v>
      </c>
      <c r="B902" s="12" t="s">
        <v>7057</v>
      </c>
      <c r="C902" s="5" t="s">
        <v>7058</v>
      </c>
      <c r="D902" s="8">
        <v>2023</v>
      </c>
    </row>
    <row r="903" spans="1:4" x14ac:dyDescent="0.3">
      <c r="A903" s="8">
        <v>214</v>
      </c>
      <c r="B903" s="12" t="s">
        <v>7209</v>
      </c>
      <c r="C903" s="5" t="s">
        <v>7210</v>
      </c>
      <c r="D903" s="8">
        <v>2023</v>
      </c>
    </row>
    <row r="904" spans="1:4" x14ac:dyDescent="0.3">
      <c r="A904" s="8">
        <v>23</v>
      </c>
      <c r="B904" s="12" t="s">
        <v>287</v>
      </c>
      <c r="C904" s="5" t="s">
        <v>288</v>
      </c>
      <c r="D904" s="8">
        <v>2024</v>
      </c>
    </row>
    <row r="905" spans="1:4" x14ac:dyDescent="0.3">
      <c r="A905" s="8">
        <v>20</v>
      </c>
      <c r="B905" s="12" t="s">
        <v>461</v>
      </c>
      <c r="C905" s="5" t="s">
        <v>462</v>
      </c>
      <c r="D905" s="8">
        <v>2024</v>
      </c>
    </row>
    <row r="906" spans="1:4" x14ac:dyDescent="0.3">
      <c r="A906" s="8">
        <v>29</v>
      </c>
      <c r="B906" s="12" t="s">
        <v>537</v>
      </c>
      <c r="C906" s="5" t="s">
        <v>538</v>
      </c>
      <c r="D906" s="8">
        <v>2024</v>
      </c>
    </row>
    <row r="907" spans="1:4" x14ac:dyDescent="0.3">
      <c r="A907" s="8">
        <v>1171</v>
      </c>
      <c r="B907" s="12" t="s">
        <v>549</v>
      </c>
      <c r="C907" s="5" t="s">
        <v>550</v>
      </c>
      <c r="D907" s="8">
        <v>2024</v>
      </c>
    </row>
    <row r="908" spans="1:4" x14ac:dyDescent="0.3">
      <c r="A908" s="8">
        <v>44</v>
      </c>
      <c r="B908" s="12" t="s">
        <v>900</v>
      </c>
      <c r="C908" s="5" t="s">
        <v>901</v>
      </c>
      <c r="D908" s="8">
        <v>2024</v>
      </c>
    </row>
    <row r="909" spans="1:4" x14ac:dyDescent="0.3">
      <c r="A909" s="8">
        <v>59</v>
      </c>
      <c r="B909" s="12" t="s">
        <v>1412</v>
      </c>
      <c r="C909" s="5" t="s">
        <v>1413</v>
      </c>
      <c r="D909" s="8">
        <v>2024</v>
      </c>
    </row>
    <row r="910" spans="1:4" x14ac:dyDescent="0.3">
      <c r="A910" s="8">
        <v>128</v>
      </c>
      <c r="B910" s="12" t="s">
        <v>1735</v>
      </c>
      <c r="C910" s="5" t="s">
        <v>1736</v>
      </c>
      <c r="D910" s="8">
        <v>2024</v>
      </c>
    </row>
    <row r="911" spans="1:4" x14ac:dyDescent="0.3">
      <c r="A911" s="8">
        <v>22</v>
      </c>
      <c r="B911" s="12" t="s">
        <v>2010</v>
      </c>
      <c r="C911" s="5" t="s">
        <v>2011</v>
      </c>
      <c r="D911" s="8">
        <v>2024</v>
      </c>
    </row>
    <row r="912" spans="1:4" x14ac:dyDescent="0.3">
      <c r="A912" s="8">
        <v>139</v>
      </c>
      <c r="B912" s="12" t="s">
        <v>2403</v>
      </c>
      <c r="C912" s="5" t="s">
        <v>2404</v>
      </c>
      <c r="D912" s="8">
        <v>2024</v>
      </c>
    </row>
    <row r="913" spans="1:4" x14ac:dyDescent="0.3">
      <c r="A913" s="8">
        <v>30</v>
      </c>
      <c r="B913" s="12" t="s">
        <v>2805</v>
      </c>
      <c r="C913" s="5" t="s">
        <v>2806</v>
      </c>
      <c r="D913" s="8">
        <v>2024</v>
      </c>
    </row>
    <row r="914" spans="1:4" x14ac:dyDescent="0.3">
      <c r="A914" s="8">
        <v>113</v>
      </c>
      <c r="B914" s="12" t="s">
        <v>2822</v>
      </c>
      <c r="C914" s="5" t="s">
        <v>2823</v>
      </c>
      <c r="D914" s="8">
        <v>2024</v>
      </c>
    </row>
    <row r="915" spans="1:4" x14ac:dyDescent="0.3">
      <c r="A915" s="8">
        <v>58</v>
      </c>
      <c r="B915" s="12" t="s">
        <v>2900</v>
      </c>
      <c r="C915" s="5" t="s">
        <v>2901</v>
      </c>
      <c r="D915" s="8">
        <v>2024</v>
      </c>
    </row>
    <row r="916" spans="1:4" x14ac:dyDescent="0.3">
      <c r="A916" s="8">
        <v>22</v>
      </c>
      <c r="B916" s="12" t="s">
        <v>2943</v>
      </c>
      <c r="C916" s="5" t="s">
        <v>2944</v>
      </c>
      <c r="D916" s="8">
        <v>2024</v>
      </c>
    </row>
    <row r="917" spans="1:4" x14ac:dyDescent="0.3">
      <c r="A917" s="8">
        <v>32</v>
      </c>
      <c r="B917" s="12" t="s">
        <v>3171</v>
      </c>
      <c r="C917" s="5" t="s">
        <v>3172</v>
      </c>
      <c r="D917" s="8">
        <v>2024</v>
      </c>
    </row>
    <row r="918" spans="1:4" x14ac:dyDescent="0.3">
      <c r="A918" s="8">
        <v>36</v>
      </c>
      <c r="B918" s="12" t="s">
        <v>3180</v>
      </c>
      <c r="C918" s="5" t="s">
        <v>3181</v>
      </c>
      <c r="D918" s="8">
        <v>2024</v>
      </c>
    </row>
    <row r="919" spans="1:4" x14ac:dyDescent="0.3">
      <c r="A919" s="8">
        <v>25</v>
      </c>
      <c r="B919" s="12" t="s">
        <v>3188</v>
      </c>
      <c r="C919" s="5" t="s">
        <v>3189</v>
      </c>
      <c r="D919" s="8">
        <v>2024</v>
      </c>
    </row>
    <row r="920" spans="1:4" x14ac:dyDescent="0.3">
      <c r="A920" s="8">
        <v>19</v>
      </c>
      <c r="B920" s="12" t="s">
        <v>3196</v>
      </c>
      <c r="C920" s="5" t="s">
        <v>3197</v>
      </c>
      <c r="D920" s="8">
        <v>2024</v>
      </c>
    </row>
    <row r="921" spans="1:4" x14ac:dyDescent="0.3">
      <c r="A921" s="8">
        <v>43</v>
      </c>
      <c r="B921" s="12" t="s">
        <v>3180</v>
      </c>
      <c r="C921" s="5" t="s">
        <v>3204</v>
      </c>
      <c r="D921" s="8">
        <v>2024</v>
      </c>
    </row>
    <row r="922" spans="1:4" x14ac:dyDescent="0.3">
      <c r="A922" s="8">
        <v>32</v>
      </c>
      <c r="B922" s="12" t="s">
        <v>3210</v>
      </c>
      <c r="C922" s="5" t="s">
        <v>3211</v>
      </c>
      <c r="D922" s="8">
        <v>2024</v>
      </c>
    </row>
    <row r="923" spans="1:4" x14ac:dyDescent="0.3">
      <c r="A923" s="8">
        <v>47</v>
      </c>
      <c r="B923" s="12" t="s">
        <v>3218</v>
      </c>
      <c r="C923" s="5" t="s">
        <v>3219</v>
      </c>
      <c r="D923" s="8">
        <v>2024</v>
      </c>
    </row>
    <row r="924" spans="1:4" x14ac:dyDescent="0.3">
      <c r="A924" s="8">
        <v>65</v>
      </c>
      <c r="B924" s="12" t="s">
        <v>3225</v>
      </c>
      <c r="C924" s="5" t="s">
        <v>3226</v>
      </c>
      <c r="D924" s="8">
        <v>2024</v>
      </c>
    </row>
    <row r="925" spans="1:4" x14ac:dyDescent="0.3">
      <c r="A925" s="8">
        <v>24</v>
      </c>
      <c r="B925" s="12" t="s">
        <v>3232</v>
      </c>
      <c r="C925" s="5" t="s">
        <v>3233</v>
      </c>
      <c r="D925" s="8">
        <v>2024</v>
      </c>
    </row>
    <row r="926" spans="1:4" x14ac:dyDescent="0.3">
      <c r="A926" s="8">
        <v>29</v>
      </c>
      <c r="B926" s="12" t="s">
        <v>3239</v>
      </c>
      <c r="C926" s="5" t="s">
        <v>3240</v>
      </c>
      <c r="D926" s="8">
        <v>2024</v>
      </c>
    </row>
    <row r="927" spans="1:4" x14ac:dyDescent="0.3">
      <c r="A927" s="8">
        <v>31</v>
      </c>
      <c r="B927" s="12" t="s">
        <v>3246</v>
      </c>
      <c r="C927" s="5" t="s">
        <v>3247</v>
      </c>
      <c r="D927" s="8">
        <v>2024</v>
      </c>
    </row>
    <row r="928" spans="1:4" x14ac:dyDescent="0.3">
      <c r="A928" s="8">
        <v>23</v>
      </c>
      <c r="B928" s="12" t="s">
        <v>3254</v>
      </c>
      <c r="C928" s="5" t="s">
        <v>3255</v>
      </c>
      <c r="D928" s="8">
        <v>2024</v>
      </c>
    </row>
    <row r="929" spans="1:4" x14ac:dyDescent="0.3">
      <c r="A929" s="8">
        <v>47</v>
      </c>
      <c r="B929" s="12" t="s">
        <v>3262</v>
      </c>
      <c r="C929" s="5" t="s">
        <v>3263</v>
      </c>
      <c r="D929" s="8">
        <v>2024</v>
      </c>
    </row>
    <row r="930" spans="1:4" x14ac:dyDescent="0.3">
      <c r="A930" s="8">
        <v>64</v>
      </c>
      <c r="B930" s="12" t="s">
        <v>3403</v>
      </c>
      <c r="C930" s="5" t="s">
        <v>3404</v>
      </c>
      <c r="D930" s="8">
        <v>2024</v>
      </c>
    </row>
    <row r="931" spans="1:4" x14ac:dyDescent="0.3">
      <c r="A931" s="8">
        <v>33</v>
      </c>
      <c r="B931" s="12" t="s">
        <v>3442</v>
      </c>
      <c r="C931" s="5" t="s">
        <v>3443</v>
      </c>
      <c r="D931" s="8">
        <v>2024</v>
      </c>
    </row>
    <row r="932" spans="1:4" x14ac:dyDescent="0.3">
      <c r="A932" s="8">
        <v>24</v>
      </c>
      <c r="B932" s="12" t="s">
        <v>3513</v>
      </c>
      <c r="C932" s="5" t="s">
        <v>3514</v>
      </c>
      <c r="D932" s="8">
        <v>2024</v>
      </c>
    </row>
    <row r="933" spans="1:4" x14ac:dyDescent="0.3">
      <c r="A933" s="8">
        <v>21</v>
      </c>
      <c r="B933" s="12" t="s">
        <v>3522</v>
      </c>
      <c r="C933" s="5" t="s">
        <v>3523</v>
      </c>
      <c r="D933" s="8">
        <v>2024</v>
      </c>
    </row>
    <row r="934" spans="1:4" x14ac:dyDescent="0.3">
      <c r="A934" s="8">
        <v>24</v>
      </c>
      <c r="B934" s="12" t="s">
        <v>3787</v>
      </c>
      <c r="C934" s="5" t="s">
        <v>3788</v>
      </c>
      <c r="D934" s="8">
        <v>2024</v>
      </c>
    </row>
    <row r="935" spans="1:4" x14ac:dyDescent="0.3">
      <c r="A935" s="8">
        <v>22</v>
      </c>
      <c r="B935" s="12" t="s">
        <v>3805</v>
      </c>
      <c r="C935" s="5" t="s">
        <v>3806</v>
      </c>
      <c r="D935" s="8">
        <v>2024</v>
      </c>
    </row>
    <row r="936" spans="1:4" x14ac:dyDescent="0.3">
      <c r="A936" s="8">
        <v>19</v>
      </c>
      <c r="B936" s="12" t="s">
        <v>4266</v>
      </c>
      <c r="C936" s="5" t="s">
        <v>4267</v>
      </c>
      <c r="D936" s="8">
        <v>2024</v>
      </c>
    </row>
    <row r="937" spans="1:4" x14ac:dyDescent="0.3">
      <c r="A937" s="8">
        <v>39</v>
      </c>
      <c r="B937" s="12" t="s">
        <v>4273</v>
      </c>
      <c r="C937" s="5" t="s">
        <v>4274</v>
      </c>
      <c r="D937" s="8">
        <v>2024</v>
      </c>
    </row>
    <row r="938" spans="1:4" x14ac:dyDescent="0.3">
      <c r="A938" s="8">
        <v>38</v>
      </c>
      <c r="B938" s="12" t="s">
        <v>4289</v>
      </c>
      <c r="C938" s="5" t="s">
        <v>4290</v>
      </c>
      <c r="D938" s="8">
        <v>2024</v>
      </c>
    </row>
    <row r="939" spans="1:4" x14ac:dyDescent="0.3">
      <c r="A939" s="8">
        <v>41</v>
      </c>
      <c r="B939" s="12" t="s">
        <v>4298</v>
      </c>
      <c r="C939" s="5" t="s">
        <v>4299</v>
      </c>
      <c r="D939" s="8">
        <v>2024</v>
      </c>
    </row>
    <row r="940" spans="1:4" x14ac:dyDescent="0.3">
      <c r="A940" s="8">
        <v>146</v>
      </c>
      <c r="B940" s="12" t="s">
        <v>4738</v>
      </c>
      <c r="C940" s="5" t="s">
        <v>4739</v>
      </c>
      <c r="D940" s="8">
        <v>2024</v>
      </c>
    </row>
    <row r="941" spans="1:4" x14ac:dyDescent="0.3">
      <c r="A941" s="8">
        <v>31</v>
      </c>
      <c r="B941" s="12" t="s">
        <v>4833</v>
      </c>
      <c r="C941" s="5" t="s">
        <v>4834</v>
      </c>
      <c r="D941" s="8">
        <v>2024</v>
      </c>
    </row>
    <row r="942" spans="1:4" x14ac:dyDescent="0.3">
      <c r="A942" s="8">
        <v>25</v>
      </c>
      <c r="B942" s="12" t="s">
        <v>4877</v>
      </c>
      <c r="C942" s="5" t="s">
        <v>4878</v>
      </c>
      <c r="D942" s="8">
        <v>2024</v>
      </c>
    </row>
    <row r="943" spans="1:4" x14ac:dyDescent="0.3">
      <c r="A943" s="8">
        <v>25</v>
      </c>
      <c r="B943" s="12" t="s">
        <v>4886</v>
      </c>
      <c r="C943" s="5" t="s">
        <v>4887</v>
      </c>
      <c r="D943" s="8">
        <v>2024</v>
      </c>
    </row>
    <row r="944" spans="1:4" x14ac:dyDescent="0.3">
      <c r="A944" s="8">
        <v>22</v>
      </c>
      <c r="B944" s="12" t="s">
        <v>4894</v>
      </c>
      <c r="C944" s="5" t="s">
        <v>4895</v>
      </c>
      <c r="D944" s="8">
        <v>2024</v>
      </c>
    </row>
    <row r="945" spans="1:4" x14ac:dyDescent="0.3">
      <c r="A945" s="8">
        <v>26</v>
      </c>
      <c r="B945" s="12" t="s">
        <v>5147</v>
      </c>
      <c r="C945" s="5" t="s">
        <v>5148</v>
      </c>
      <c r="D945" s="8">
        <v>2024</v>
      </c>
    </row>
    <row r="946" spans="1:4" x14ac:dyDescent="0.3">
      <c r="A946" s="8">
        <v>37</v>
      </c>
      <c r="B946" s="12" t="s">
        <v>5223</v>
      </c>
      <c r="C946" s="5" t="s">
        <v>5224</v>
      </c>
      <c r="D946" s="8">
        <v>2024</v>
      </c>
    </row>
    <row r="947" spans="1:4" x14ac:dyDescent="0.3">
      <c r="A947" s="8">
        <v>61</v>
      </c>
      <c r="B947" s="12" t="s">
        <v>5423</v>
      </c>
      <c r="C947" s="5" t="s">
        <v>5424</v>
      </c>
      <c r="D947" s="8">
        <v>2024</v>
      </c>
    </row>
    <row r="948" spans="1:4" x14ac:dyDescent="0.3">
      <c r="A948" s="8">
        <v>23</v>
      </c>
      <c r="B948" s="12" t="s">
        <v>5463</v>
      </c>
      <c r="C948" s="5" t="s">
        <v>5464</v>
      </c>
      <c r="D948" s="8">
        <v>2024</v>
      </c>
    </row>
    <row r="949" spans="1:4" x14ac:dyDescent="0.3">
      <c r="A949" s="8">
        <v>35</v>
      </c>
      <c r="B949" s="12" t="s">
        <v>5471</v>
      </c>
      <c r="C949" s="5" t="s">
        <v>5472</v>
      </c>
      <c r="D949" s="8">
        <v>2024</v>
      </c>
    </row>
    <row r="950" spans="1:4" x14ac:dyDescent="0.3">
      <c r="A950" s="8">
        <v>285</v>
      </c>
      <c r="B950" s="12" t="s">
        <v>5784</v>
      </c>
      <c r="C950" s="5" t="s">
        <v>5785</v>
      </c>
      <c r="D950" s="8">
        <v>2024</v>
      </c>
    </row>
    <row r="951" spans="1:4" x14ac:dyDescent="0.3">
      <c r="A951" s="8">
        <v>25</v>
      </c>
      <c r="B951" s="12" t="s">
        <v>5965</v>
      </c>
      <c r="C951" s="5" t="s">
        <v>5966</v>
      </c>
      <c r="D951" s="8">
        <v>2024</v>
      </c>
    </row>
    <row r="952" spans="1:4" x14ac:dyDescent="0.3">
      <c r="A952" s="8">
        <v>44</v>
      </c>
      <c r="B952" s="12" t="s">
        <v>6059</v>
      </c>
      <c r="C952" s="5" t="s">
        <v>6060</v>
      </c>
      <c r="D952" s="8">
        <v>2024</v>
      </c>
    </row>
    <row r="953" spans="1:4" x14ac:dyDescent="0.3">
      <c r="A953" s="8">
        <v>21</v>
      </c>
      <c r="B953" s="12" t="s">
        <v>6168</v>
      </c>
      <c r="C953" s="5" t="s">
        <v>6169</v>
      </c>
      <c r="D953" s="8">
        <v>2024</v>
      </c>
    </row>
    <row r="954" spans="1:4" x14ac:dyDescent="0.3">
      <c r="A954" s="8">
        <v>26</v>
      </c>
      <c r="B954" s="12" t="s">
        <v>6519</v>
      </c>
      <c r="C954" s="5" t="s">
        <v>6520</v>
      </c>
      <c r="D954" s="8">
        <v>2024</v>
      </c>
    </row>
    <row r="955" spans="1:4" x14ac:dyDescent="0.3">
      <c r="A955" s="8">
        <v>60</v>
      </c>
      <c r="B955" s="12" t="s">
        <v>6579</v>
      </c>
      <c r="C955" s="5" t="s">
        <v>6580</v>
      </c>
      <c r="D955" s="8">
        <v>2024</v>
      </c>
    </row>
    <row r="956" spans="1:4" x14ac:dyDescent="0.3">
      <c r="A956" s="8">
        <v>46</v>
      </c>
      <c r="B956" s="12" t="s">
        <v>6679</v>
      </c>
      <c r="C956" s="5" t="s">
        <v>6680</v>
      </c>
      <c r="D956" s="8">
        <v>2024</v>
      </c>
    </row>
    <row r="957" spans="1:4" x14ac:dyDescent="0.3">
      <c r="A957" s="8">
        <v>60</v>
      </c>
      <c r="B957" s="12" t="s">
        <v>7013</v>
      </c>
      <c r="C957" s="5" t="s">
        <v>7014</v>
      </c>
      <c r="D957" s="8">
        <v>2024</v>
      </c>
    </row>
    <row r="958" spans="1:4" x14ac:dyDescent="0.3">
      <c r="A958" s="8">
        <v>26</v>
      </c>
      <c r="B958" s="12" t="s">
        <v>7131</v>
      </c>
      <c r="C958" s="5" t="s">
        <v>7132</v>
      </c>
      <c r="D958" s="8">
        <v>2024</v>
      </c>
    </row>
    <row r="959" spans="1:4" x14ac:dyDescent="0.3">
      <c r="A959" s="8">
        <v>41</v>
      </c>
      <c r="B959" s="12" t="s">
        <v>7297</v>
      </c>
      <c r="C959" s="5" t="s">
        <v>7298</v>
      </c>
      <c r="D959" s="8">
        <v>2024</v>
      </c>
    </row>
    <row r="960" spans="1:4" x14ac:dyDescent="0.3">
      <c r="A960" s="8">
        <v>18</v>
      </c>
      <c r="B960" s="12" t="s">
        <v>7306</v>
      </c>
      <c r="C960" s="5" t="s">
        <v>7307</v>
      </c>
      <c r="D960" s="8">
        <v>2024</v>
      </c>
    </row>
    <row r="961" spans="1:3" x14ac:dyDescent="0.3">
      <c r="A961" s="8">
        <v>18</v>
      </c>
      <c r="B961" s="12" t="s">
        <v>5189</v>
      </c>
      <c r="C961" s="5" t="s">
        <v>5190</v>
      </c>
    </row>
  </sheetData>
  <autoFilter ref="D1:D961" xr:uid="{00000000-0009-0000-0000-000001000000}"/>
  <sortState xmlns:xlrd2="http://schemas.microsoft.com/office/spreadsheetml/2017/richdata2" ref="A2:Z961">
    <sortCondition ref="D1"/>
  </sortState>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961"/>
  <sheetViews>
    <sheetView zoomScale="85" zoomScaleNormal="85" workbookViewId="0"/>
  </sheetViews>
  <sheetFormatPr defaultRowHeight="14.5" x14ac:dyDescent="0.35"/>
  <cols>
    <col min="8" max="8" width="34.1796875" bestFit="1" customWidth="1"/>
    <col min="9" max="9" width="12.81640625" bestFit="1" customWidth="1"/>
    <col min="11" max="11" width="34.1796875" bestFit="1" customWidth="1"/>
    <col min="12" max="12" width="12.81640625" bestFit="1" customWidth="1"/>
  </cols>
  <sheetData>
    <row r="1" spans="1:12" x14ac:dyDescent="0.35">
      <c r="A1" s="9" t="s">
        <v>3</v>
      </c>
      <c r="B1" s="9" t="s">
        <v>4</v>
      </c>
      <c r="C1" s="9" t="s">
        <v>5</v>
      </c>
      <c r="D1" s="9" t="s">
        <v>6</v>
      </c>
      <c r="E1" s="9" t="s">
        <v>7</v>
      </c>
      <c r="F1" s="9"/>
    </row>
    <row r="2" spans="1:12" x14ac:dyDescent="0.35">
      <c r="A2" s="8">
        <v>62</v>
      </c>
      <c r="B2" s="12" t="s">
        <v>43</v>
      </c>
      <c r="C2" s="5" t="s">
        <v>44</v>
      </c>
      <c r="D2" s="8">
        <v>2023</v>
      </c>
      <c r="E2" s="5" t="s">
        <v>46</v>
      </c>
      <c r="F2" s="5"/>
      <c r="H2" s="4" t="s">
        <v>7</v>
      </c>
      <c r="I2" s="4" t="s">
        <v>7338</v>
      </c>
      <c r="K2" s="4" t="s">
        <v>7</v>
      </c>
      <c r="L2" s="4" t="s">
        <v>7338</v>
      </c>
    </row>
    <row r="3" spans="1:12" x14ac:dyDescent="0.35">
      <c r="A3" s="8">
        <v>59</v>
      </c>
      <c r="B3" s="12" t="s">
        <v>52</v>
      </c>
      <c r="C3" s="5" t="s">
        <v>53</v>
      </c>
      <c r="D3" s="8">
        <v>2021</v>
      </c>
      <c r="E3" s="5" t="s">
        <v>46</v>
      </c>
      <c r="F3" s="5"/>
      <c r="H3" s="18" t="s">
        <v>46</v>
      </c>
      <c r="I3" s="3">
        <f>COUNTIF($E$2:E$962,"academia.edu")</f>
        <v>7</v>
      </c>
      <c r="K3" s="18" t="s">
        <v>946</v>
      </c>
      <c r="L3" s="3">
        <f>COUNTIF($E$2:H$962,"Elsevier")</f>
        <v>244</v>
      </c>
    </row>
    <row r="4" spans="1:12" x14ac:dyDescent="0.35">
      <c r="A4" s="8">
        <v>58</v>
      </c>
      <c r="B4" s="12" t="s">
        <v>59</v>
      </c>
      <c r="C4" s="5" t="s">
        <v>60</v>
      </c>
      <c r="D4" s="8">
        <v>2021</v>
      </c>
      <c r="E4" s="5" t="s">
        <v>46</v>
      </c>
      <c r="F4" s="5"/>
      <c r="H4" s="18" t="s">
        <v>97</v>
      </c>
      <c r="I4" s="3">
        <f>COUNTIF($E$2:E$962,"academic.oup.com")</f>
        <v>4</v>
      </c>
      <c r="K4" s="18" t="s">
        <v>5416</v>
      </c>
      <c r="L4" s="3">
        <f>COUNTIF($E$2:H$962,"Springer")</f>
        <v>117</v>
      </c>
    </row>
    <row r="5" spans="1:12" x14ac:dyDescent="0.35">
      <c r="A5" s="8">
        <v>54</v>
      </c>
      <c r="B5" s="12" t="s">
        <v>66</v>
      </c>
      <c r="C5" s="5" t="s">
        <v>67</v>
      </c>
      <c r="D5" s="8">
        <v>2021</v>
      </c>
      <c r="E5" s="5" t="s">
        <v>46</v>
      </c>
      <c r="F5" s="5"/>
      <c r="H5" s="18" t="s">
        <v>130</v>
      </c>
      <c r="I5" s="3">
        <f>COUNTIF($E$2:E$962,"ACS Publications")</f>
        <v>12</v>
      </c>
      <c r="K5" s="18" t="s">
        <v>4313</v>
      </c>
      <c r="L5" s="3">
        <f>COUNTIF($E$2:H$962,"mdpi.com")</f>
        <v>65</v>
      </c>
    </row>
    <row r="6" spans="1:12" x14ac:dyDescent="0.35">
      <c r="A6" s="8">
        <v>51</v>
      </c>
      <c r="B6" s="12" t="s">
        <v>73</v>
      </c>
      <c r="C6" s="5" t="s">
        <v>74</v>
      </c>
      <c r="D6" s="8">
        <v>2022</v>
      </c>
      <c r="E6" s="5" t="s">
        <v>46</v>
      </c>
      <c r="F6" s="5"/>
      <c r="H6" s="18" t="s">
        <v>232</v>
      </c>
      <c r="I6" s="3">
        <f>COUNTIF($E$2:E$962,"agbioforum.org")</f>
        <v>1</v>
      </c>
      <c r="K6" s="18" t="s">
        <v>2641</v>
      </c>
      <c r="L6" s="3">
        <f>COUNTIF($E$2:H$962,"emerald.com")</f>
        <v>64</v>
      </c>
    </row>
    <row r="7" spans="1:12" x14ac:dyDescent="0.35">
      <c r="A7" s="8">
        <v>60</v>
      </c>
      <c r="B7" s="12" t="s">
        <v>80</v>
      </c>
      <c r="C7" s="5" t="s">
        <v>81</v>
      </c>
      <c r="D7" s="8">
        <v>2022</v>
      </c>
      <c r="E7" s="5" t="s">
        <v>46</v>
      </c>
      <c r="F7" s="5"/>
      <c r="H7" s="18" t="s">
        <v>241</v>
      </c>
      <c r="I7" s="3">
        <f>COUNTIF($E$2:E$962,"aimlstudies.co.uk")</f>
        <v>1</v>
      </c>
      <c r="K7" s="18" t="s">
        <v>6857</v>
      </c>
      <c r="L7" s="3">
        <f>COUNTIF($E$2:H$962,"Wiley Online Library")</f>
        <v>53</v>
      </c>
    </row>
    <row r="8" spans="1:12" x14ac:dyDescent="0.35">
      <c r="A8" s="8">
        <v>57</v>
      </c>
      <c r="B8" s="12" t="s">
        <v>87</v>
      </c>
      <c r="C8" s="5" t="s">
        <v>88</v>
      </c>
      <c r="D8" s="8">
        <v>2021</v>
      </c>
      <c r="E8" s="5" t="s">
        <v>46</v>
      </c>
      <c r="F8" s="5"/>
      <c r="H8" s="18" t="s">
        <v>250</v>
      </c>
      <c r="I8" s="3">
        <f>COUNTIF($E$2:E$962,"aimspress.com")</f>
        <v>1</v>
      </c>
      <c r="K8" s="18" t="s">
        <v>6344</v>
      </c>
      <c r="L8" s="3">
        <f>COUNTIF($E$2:H$962,"Taylor &amp;Francis")</f>
        <v>52</v>
      </c>
    </row>
    <row r="9" spans="1:12" x14ac:dyDescent="0.35">
      <c r="A9" s="8">
        <v>33</v>
      </c>
      <c r="B9" s="12" t="s">
        <v>94</v>
      </c>
      <c r="C9" s="5" t="s">
        <v>95</v>
      </c>
      <c r="D9" s="8">
        <v>2022</v>
      </c>
      <c r="E9" s="5" t="s">
        <v>97</v>
      </c>
      <c r="F9" s="5"/>
      <c r="H9" s="18" t="s">
        <v>258</v>
      </c>
      <c r="I9" s="3">
        <f>COUNTIF($E$2:E$962,"aipublications.com")</f>
        <v>1</v>
      </c>
      <c r="K9" s="18" t="s">
        <v>4011</v>
      </c>
      <c r="L9" s="3">
        <f>COUNTIF($E$2:H$962,"journals.sagepub.com")</f>
        <v>24</v>
      </c>
    </row>
    <row r="10" spans="1:12" x14ac:dyDescent="0.35">
      <c r="A10" s="8">
        <v>48</v>
      </c>
      <c r="B10" s="12" t="s">
        <v>103</v>
      </c>
      <c r="C10" s="5" t="s">
        <v>104</v>
      </c>
      <c r="D10" s="8">
        <v>2022</v>
      </c>
      <c r="E10" s="5" t="s">
        <v>97</v>
      </c>
      <c r="F10" s="5"/>
      <c r="H10" s="18" t="s">
        <v>265</v>
      </c>
      <c r="I10" s="3">
        <f>COUNTIF($E$2:E$962,"aisel.aisnet.org")</f>
        <v>3</v>
      </c>
      <c r="K10" s="18" t="s">
        <v>3591</v>
      </c>
      <c r="L10" s="3">
        <f>COUNTIF($E$2:H$962,"ieeexplore.ieee.org")</f>
        <v>21</v>
      </c>
    </row>
    <row r="11" spans="1:12" x14ac:dyDescent="0.35">
      <c r="A11" s="8">
        <v>25</v>
      </c>
      <c r="B11" s="12" t="s">
        <v>111</v>
      </c>
      <c r="C11" s="5" t="s">
        <v>112</v>
      </c>
      <c r="D11" s="8">
        <v>2021</v>
      </c>
      <c r="E11" s="5" t="s">
        <v>97</v>
      </c>
      <c r="F11" s="5"/>
      <c r="H11" s="18" t="s">
        <v>290</v>
      </c>
      <c r="I11" s="3">
        <f>COUNTIF($E$2:E$962,"al-kindipublisher.com")</f>
        <v>1</v>
      </c>
      <c r="K11" s="18" t="s">
        <v>615</v>
      </c>
      <c r="L11" s="3">
        <f>COUNTIF($E$2:H$962,"ceeol.com")</f>
        <v>19</v>
      </c>
    </row>
    <row r="12" spans="1:12" x14ac:dyDescent="0.35">
      <c r="A12" s="8">
        <v>502</v>
      </c>
      <c r="B12" s="12" t="s">
        <v>119</v>
      </c>
      <c r="C12" s="5" t="s">
        <v>120</v>
      </c>
      <c r="D12" s="8">
        <v>2021</v>
      </c>
      <c r="E12" s="5" t="s">
        <v>97</v>
      </c>
      <c r="F12" s="5"/>
      <c r="H12" s="18" t="s">
        <v>299</v>
      </c>
      <c r="I12" s="3">
        <f>COUNTIF($E$2:E$962,"Am Heart Assoc")</f>
        <v>1</v>
      </c>
      <c r="K12" s="18" t="s">
        <v>5192</v>
      </c>
      <c r="L12" s="3">
        <f>COUNTIF($E$2:H$962,"researchgate.net")</f>
        <v>19</v>
      </c>
    </row>
    <row r="13" spans="1:12" x14ac:dyDescent="0.35">
      <c r="A13" s="8">
        <v>119</v>
      </c>
      <c r="B13" s="12" t="s">
        <v>127</v>
      </c>
      <c r="C13" s="5" t="s">
        <v>128</v>
      </c>
      <c r="D13" s="8">
        <v>2021</v>
      </c>
      <c r="E13" s="5" t="s">
        <v>130</v>
      </c>
      <c r="F13" s="5"/>
      <c r="H13" s="18" t="s">
        <v>309</v>
      </c>
      <c r="I13" s="3">
        <f>COUNTIF($E$2:E$962,"annualreviews.org")</f>
        <v>2</v>
      </c>
      <c r="K13" s="4" t="s">
        <v>7337</v>
      </c>
      <c r="L13" s="4">
        <f>SUM(L3:L12)</f>
        <v>678</v>
      </c>
    </row>
    <row r="14" spans="1:12" x14ac:dyDescent="0.35">
      <c r="A14" s="8">
        <v>46</v>
      </c>
      <c r="B14" s="12" t="s">
        <v>137</v>
      </c>
      <c r="C14" s="5" t="s">
        <v>138</v>
      </c>
      <c r="D14" s="8">
        <v>2021</v>
      </c>
      <c r="E14" s="5" t="s">
        <v>130</v>
      </c>
      <c r="F14" s="5"/>
      <c r="H14" s="18" t="s">
        <v>328</v>
      </c>
      <c r="I14" s="3">
        <f>COUNTIF($E$2:E$962,"api.taylorfrancis.com")</f>
        <v>2</v>
      </c>
    </row>
    <row r="15" spans="1:12" x14ac:dyDescent="0.35">
      <c r="A15" s="8">
        <v>86</v>
      </c>
      <c r="B15" s="12" t="s">
        <v>146</v>
      </c>
      <c r="C15" s="5" t="s">
        <v>147</v>
      </c>
      <c r="D15" s="8">
        <v>2023</v>
      </c>
      <c r="E15" s="5" t="s">
        <v>130</v>
      </c>
      <c r="F15" s="5"/>
      <c r="H15" s="18" t="s">
        <v>345</v>
      </c>
      <c r="I15" s="3">
        <f>COUNTIF($E$2:E$962,"ard.bmj.com")</f>
        <v>1</v>
      </c>
    </row>
    <row r="16" spans="1:12" x14ac:dyDescent="0.35">
      <c r="A16" s="8">
        <v>210</v>
      </c>
      <c r="B16" s="12" t="s">
        <v>155</v>
      </c>
      <c r="C16" s="5" t="s">
        <v>156</v>
      </c>
      <c r="D16" s="8">
        <v>2021</v>
      </c>
      <c r="E16" s="5" t="s">
        <v>130</v>
      </c>
      <c r="F16" s="5"/>
      <c r="H16" s="18" t="s">
        <v>354</v>
      </c>
      <c r="I16" s="3">
        <f>COUNTIF($E$2:E$962,"arxiv.org")</f>
        <v>5</v>
      </c>
    </row>
    <row r="17" spans="1:9" x14ac:dyDescent="0.35">
      <c r="A17" s="8">
        <v>43</v>
      </c>
      <c r="B17" s="12" t="s">
        <v>164</v>
      </c>
      <c r="C17" s="5" t="s">
        <v>165</v>
      </c>
      <c r="D17" s="8">
        <v>2022</v>
      </c>
      <c r="E17" s="5" t="s">
        <v>130</v>
      </c>
      <c r="F17" s="5"/>
      <c r="H17" s="18" t="s">
        <v>393</v>
      </c>
      <c r="I17" s="3">
        <f>COUNTIF($E$2:E$962,"atlantis-press.com")</f>
        <v>1</v>
      </c>
    </row>
    <row r="18" spans="1:9" x14ac:dyDescent="0.35">
      <c r="A18" s="8">
        <v>121</v>
      </c>
      <c r="B18" s="12" t="s">
        <v>171</v>
      </c>
      <c r="C18" s="5" t="s">
        <v>172</v>
      </c>
      <c r="D18" s="8">
        <v>2021</v>
      </c>
      <c r="E18" s="5" t="s">
        <v>130</v>
      </c>
      <c r="F18" s="5"/>
      <c r="H18" s="18" t="s">
        <v>402</v>
      </c>
      <c r="I18" s="3">
        <f>COUNTIF($E$2:E$962,"bibliotekanauki.pl")</f>
        <v>1</v>
      </c>
    </row>
    <row r="19" spans="1:9" x14ac:dyDescent="0.35">
      <c r="A19" s="8">
        <v>70</v>
      </c>
      <c r="B19" s="12" t="s">
        <v>180</v>
      </c>
      <c r="C19" s="5" t="s">
        <v>181</v>
      </c>
      <c r="D19" s="8">
        <v>2023</v>
      </c>
      <c r="E19" s="5" t="s">
        <v>130</v>
      </c>
      <c r="F19" s="5"/>
      <c r="H19" s="18" t="s">
        <v>410</v>
      </c>
      <c r="I19" s="3">
        <f>COUNTIF($E$2:E$962,"bjo.bmj.com")</f>
        <v>2</v>
      </c>
    </row>
    <row r="20" spans="1:9" x14ac:dyDescent="0.35">
      <c r="A20" s="8">
        <v>108</v>
      </c>
      <c r="B20" s="12" t="s">
        <v>187</v>
      </c>
      <c r="C20" s="5" t="s">
        <v>188</v>
      </c>
      <c r="D20" s="8">
        <v>2022</v>
      </c>
      <c r="E20" s="5" t="s">
        <v>130</v>
      </c>
      <c r="F20" s="5"/>
      <c r="H20" s="18" t="s">
        <v>426</v>
      </c>
      <c r="I20" s="3">
        <f>COUNTIF($E$2:E$962,"bmj.com")</f>
        <v>1</v>
      </c>
    </row>
    <row r="21" spans="1:9" x14ac:dyDescent="0.35">
      <c r="A21" s="8">
        <v>41</v>
      </c>
      <c r="B21" s="12" t="s">
        <v>196</v>
      </c>
      <c r="C21" s="5" t="s">
        <v>197</v>
      </c>
      <c r="D21" s="8">
        <v>2021</v>
      </c>
      <c r="E21" s="5" t="s">
        <v>130</v>
      </c>
      <c r="F21" s="5"/>
      <c r="H21" s="18" t="s">
        <v>435</v>
      </c>
      <c r="I21" s="3">
        <f>COUNTIF($E$2:E$962,"bmjopen.bmj.com")</f>
        <v>1</v>
      </c>
    </row>
    <row r="22" spans="1:9" x14ac:dyDescent="0.35">
      <c r="A22" s="8">
        <v>255</v>
      </c>
      <c r="B22" s="12" t="s">
        <v>204</v>
      </c>
      <c r="C22" s="5" t="s">
        <v>205</v>
      </c>
      <c r="D22" s="8">
        <v>2021</v>
      </c>
      <c r="E22" s="5" t="s">
        <v>130</v>
      </c>
      <c r="F22" s="5"/>
      <c r="H22" s="18" t="s">
        <v>444</v>
      </c>
      <c r="I22" s="3">
        <f>COUNTIF($E$2:E$962,"books.google.com")</f>
        <v>19</v>
      </c>
    </row>
    <row r="23" spans="1:9" x14ac:dyDescent="0.35">
      <c r="A23" s="8">
        <v>278</v>
      </c>
      <c r="B23" s="12" t="s">
        <v>212</v>
      </c>
      <c r="C23" s="5" t="s">
        <v>213</v>
      </c>
      <c r="D23" s="8">
        <v>2021</v>
      </c>
      <c r="E23" s="5" t="s">
        <v>130</v>
      </c>
      <c r="F23" s="5"/>
      <c r="H23" s="18" t="s">
        <v>565</v>
      </c>
      <c r="I23" s="3">
        <f>COUNTIF($E$2:E$962,"cajmtcs.centralasianstudies.org")</f>
        <v>1</v>
      </c>
    </row>
    <row r="24" spans="1:9" x14ac:dyDescent="0.35">
      <c r="A24" s="8">
        <v>140</v>
      </c>
      <c r="B24" s="12" t="s">
        <v>221</v>
      </c>
      <c r="C24" s="5" t="s">
        <v>222</v>
      </c>
      <c r="D24" s="8">
        <v>2023</v>
      </c>
      <c r="E24" s="5" t="s">
        <v>130</v>
      </c>
      <c r="F24" s="5"/>
      <c r="H24" s="18" t="s">
        <v>574</v>
      </c>
      <c r="I24" s="3">
        <f>COUNTIF($E$2:E$962,"cambridge.org")</f>
        <v>4</v>
      </c>
    </row>
    <row r="25" spans="1:9" x14ac:dyDescent="0.35">
      <c r="A25" s="8">
        <v>35</v>
      </c>
      <c r="B25" s="12" t="s">
        <v>229</v>
      </c>
      <c r="C25" s="5" t="s">
        <v>230</v>
      </c>
      <c r="D25" s="8">
        <v>2022</v>
      </c>
      <c r="E25" s="5" t="s">
        <v>232</v>
      </c>
      <c r="F25" s="5"/>
      <c r="H25" s="18" t="s">
        <v>606</v>
      </c>
      <c r="I25" s="3">
        <f>COUNTIF($E$2:E$962,"cancer.jmir.org")</f>
        <v>1</v>
      </c>
    </row>
    <row r="26" spans="1:9" x14ac:dyDescent="0.35">
      <c r="A26" s="8">
        <v>47</v>
      </c>
      <c r="B26" s="12" t="s">
        <v>238</v>
      </c>
      <c r="C26" s="5" t="s">
        <v>239</v>
      </c>
      <c r="D26" s="8">
        <v>2022</v>
      </c>
      <c r="E26" s="5" t="s">
        <v>241</v>
      </c>
      <c r="F26" s="5"/>
      <c r="H26" s="18" t="s">
        <v>615</v>
      </c>
      <c r="I26" s="3">
        <f>COUNTIF($E$2:E$962,"ceeol.com")</f>
        <v>18</v>
      </c>
    </row>
    <row r="27" spans="1:9" x14ac:dyDescent="0.35">
      <c r="A27" s="8">
        <v>56</v>
      </c>
      <c r="B27" s="12" t="s">
        <v>247</v>
      </c>
      <c r="C27" s="5" t="s">
        <v>248</v>
      </c>
      <c r="D27" s="8">
        <v>2021</v>
      </c>
      <c r="E27" s="5" t="s">
        <v>250</v>
      </c>
      <c r="F27" s="5"/>
      <c r="H27" s="18" t="s">
        <v>744</v>
      </c>
      <c r="I27" s="3">
        <f>COUNTIF($E$2:E$962,"cell.com")</f>
        <v>3</v>
      </c>
    </row>
    <row r="28" spans="1:9" x14ac:dyDescent="0.35">
      <c r="A28" s="8">
        <v>103</v>
      </c>
      <c r="B28" s="12" t="s">
        <v>255</v>
      </c>
      <c r="C28" s="5" t="s">
        <v>256</v>
      </c>
      <c r="D28" s="8">
        <v>2022</v>
      </c>
      <c r="E28" s="5" t="s">
        <v>258</v>
      </c>
      <c r="F28" s="5"/>
      <c r="H28" s="18" t="s">
        <v>766</v>
      </c>
      <c r="I28" s="3">
        <f>COUNTIF($E$2:E$962,"comum.rcaap.pt")</f>
        <v>1</v>
      </c>
    </row>
    <row r="29" spans="1:9" x14ac:dyDescent="0.35">
      <c r="A29" s="8">
        <v>128</v>
      </c>
      <c r="B29" s="12" t="s">
        <v>263</v>
      </c>
      <c r="C29" s="5" t="s">
        <v>264</v>
      </c>
      <c r="D29" s="8">
        <v>2021</v>
      </c>
      <c r="E29" s="5" t="s">
        <v>265</v>
      </c>
      <c r="F29" s="5"/>
      <c r="H29" s="18" t="s">
        <v>775</v>
      </c>
      <c r="I29" s="3">
        <f>COUNTIF($E$2:E$962,"content.iospress.com")</f>
        <v>1</v>
      </c>
    </row>
    <row r="30" spans="1:9" x14ac:dyDescent="0.35">
      <c r="A30" s="8">
        <v>326</v>
      </c>
      <c r="B30" s="12" t="s">
        <v>271</v>
      </c>
      <c r="C30" s="5" t="s">
        <v>272</v>
      </c>
      <c r="D30" s="8">
        <v>2021</v>
      </c>
      <c r="E30" s="5" t="s">
        <v>265</v>
      </c>
      <c r="F30" s="5"/>
      <c r="H30" s="18" t="s">
        <v>782</v>
      </c>
      <c r="I30" s="3">
        <f>COUNTIF($E$2:E$962,"csdsafrica.org")</f>
        <v>1</v>
      </c>
    </row>
    <row r="31" spans="1:9" x14ac:dyDescent="0.35">
      <c r="A31" s="8">
        <v>75</v>
      </c>
      <c r="B31" s="12" t="s">
        <v>279</v>
      </c>
      <c r="C31" s="5" t="s">
        <v>280</v>
      </c>
      <c r="D31" s="8">
        <v>2022</v>
      </c>
      <c r="E31" s="5" t="s">
        <v>265</v>
      </c>
      <c r="F31" s="5"/>
      <c r="H31" s="18" t="s">
        <v>790</v>
      </c>
      <c r="I31" s="3">
        <f>COUNTIF($E$2:E$962,"dergipark.org.tr")</f>
        <v>1</v>
      </c>
    </row>
    <row r="32" spans="1:9" x14ac:dyDescent="0.35">
      <c r="A32" s="8">
        <v>23</v>
      </c>
      <c r="B32" s="12" t="s">
        <v>287</v>
      </c>
      <c r="C32" s="5" t="s">
        <v>288</v>
      </c>
      <c r="D32" s="8">
        <v>2024</v>
      </c>
      <c r="E32" s="5" t="s">
        <v>290</v>
      </c>
      <c r="F32" s="5"/>
      <c r="H32" s="18" t="s">
        <v>799</v>
      </c>
      <c r="I32" s="3">
        <f>COUNTIF($E$2:E$962,"dinhtranngochuy.com")</f>
        <v>1</v>
      </c>
    </row>
    <row r="33" spans="1:9" x14ac:dyDescent="0.35">
      <c r="A33" s="8">
        <v>41</v>
      </c>
      <c r="B33" s="12" t="s">
        <v>296</v>
      </c>
      <c r="C33" s="5" t="s">
        <v>297</v>
      </c>
      <c r="D33" s="8">
        <v>2021</v>
      </c>
      <c r="E33" s="5" t="s">
        <v>299</v>
      </c>
      <c r="F33" s="5"/>
      <c r="H33" s="18" t="s">
        <v>807</v>
      </c>
      <c r="I33" s="3">
        <f>COUNTIF($E$2:E$962,"direct.mit.edu")</f>
        <v>1</v>
      </c>
    </row>
    <row r="34" spans="1:9" x14ac:dyDescent="0.35">
      <c r="A34" s="8">
        <v>89</v>
      </c>
      <c r="B34" s="12" t="s">
        <v>306</v>
      </c>
      <c r="C34" s="5" t="s">
        <v>307</v>
      </c>
      <c r="D34" s="8">
        <v>2022</v>
      </c>
      <c r="E34" s="5" t="s">
        <v>309</v>
      </c>
      <c r="F34" s="5"/>
      <c r="H34" s="18" t="s">
        <v>816</v>
      </c>
      <c r="I34" s="3">
        <f>COUNTIF($E$2:E$962,"dl.acm.org")</f>
        <v>8</v>
      </c>
    </row>
    <row r="35" spans="1:9" x14ac:dyDescent="0.35">
      <c r="A35" s="8">
        <v>70</v>
      </c>
      <c r="B35" s="12" t="s">
        <v>316</v>
      </c>
      <c r="C35" s="5" t="s">
        <v>317</v>
      </c>
      <c r="D35" s="8">
        <v>2021</v>
      </c>
      <c r="E35" s="5" t="s">
        <v>309</v>
      </c>
      <c r="F35" s="5"/>
      <c r="H35" s="18" t="s">
        <v>887</v>
      </c>
      <c r="I35" s="3">
        <f>COUNTIF($E$2:E$962,"dln.jaipuria.ac.in")</f>
        <v>1</v>
      </c>
    </row>
    <row r="36" spans="1:9" x14ac:dyDescent="0.35">
      <c r="A36" s="8">
        <v>112</v>
      </c>
      <c r="B36" s="12" t="s">
        <v>325</v>
      </c>
      <c r="C36" s="5" t="s">
        <v>326</v>
      </c>
      <c r="D36" s="8">
        <v>2022</v>
      </c>
      <c r="E36" s="5" t="s">
        <v>328</v>
      </c>
      <c r="F36" s="5"/>
      <c r="H36" s="18" t="s">
        <v>895</v>
      </c>
      <c r="I36" s="3">
        <f>COUNTIF($E$2:E$962,"drive.google.com")</f>
        <v>1</v>
      </c>
    </row>
    <row r="37" spans="1:9" x14ac:dyDescent="0.35">
      <c r="A37" s="8">
        <v>34</v>
      </c>
      <c r="B37" s="12" t="s">
        <v>335</v>
      </c>
      <c r="C37" s="5" t="s">
        <v>336</v>
      </c>
      <c r="D37" s="8">
        <v>2021</v>
      </c>
      <c r="E37" s="5" t="s">
        <v>328</v>
      </c>
      <c r="F37" s="5"/>
      <c r="H37" s="18" t="s">
        <v>903</v>
      </c>
      <c r="I37" s="3">
        <f>COUNTIF($E$2:E$962,"drpress.org")</f>
        <v>1</v>
      </c>
    </row>
    <row r="38" spans="1:9" x14ac:dyDescent="0.35">
      <c r="A38" s="8">
        <v>40</v>
      </c>
      <c r="B38" s="12" t="s">
        <v>342</v>
      </c>
      <c r="C38" s="5" t="s">
        <v>343</v>
      </c>
      <c r="D38" s="8">
        <v>2023</v>
      </c>
      <c r="E38" s="5" t="s">
        <v>345</v>
      </c>
      <c r="F38" s="5"/>
      <c r="H38" s="18" t="s">
        <v>911</v>
      </c>
      <c r="I38" s="3">
        <f>COUNTIF($E$2:E$962,"dwt.com")</f>
        <v>1</v>
      </c>
    </row>
    <row r="39" spans="1:9" x14ac:dyDescent="0.35">
      <c r="A39" s="8">
        <v>61</v>
      </c>
      <c r="B39" s="12" t="s">
        <v>351</v>
      </c>
      <c r="C39" s="5" t="s">
        <v>352</v>
      </c>
      <c r="D39" s="8">
        <v>2021</v>
      </c>
      <c r="E39" s="5" t="s">
        <v>354</v>
      </c>
      <c r="F39" s="5"/>
      <c r="H39" s="18" t="s">
        <v>919</v>
      </c>
      <c r="I39" s="3">
        <f>COUNTIF($E$2:E$962,"edusoft.ro")</f>
        <v>1</v>
      </c>
    </row>
    <row r="40" spans="1:9" x14ac:dyDescent="0.35">
      <c r="A40" s="8">
        <v>178</v>
      </c>
      <c r="B40" s="12" t="s">
        <v>360</v>
      </c>
      <c r="C40" s="5" t="s">
        <v>361</v>
      </c>
      <c r="D40" s="8">
        <v>2022</v>
      </c>
      <c r="E40" s="5" t="s">
        <v>354</v>
      </c>
      <c r="F40" s="5"/>
      <c r="H40" s="18" t="s">
        <v>928</v>
      </c>
      <c r="I40" s="3">
        <f>COUNTIF($E$2:E$962,"eduzonejournal.com")</f>
        <v>1</v>
      </c>
    </row>
    <row r="41" spans="1:9" x14ac:dyDescent="0.35">
      <c r="A41" s="8">
        <v>139</v>
      </c>
      <c r="B41" s="12" t="s">
        <v>368</v>
      </c>
      <c r="C41" s="5" t="s">
        <v>369</v>
      </c>
      <c r="D41" s="8">
        <v>2023</v>
      </c>
      <c r="E41" s="5" t="s">
        <v>354</v>
      </c>
      <c r="F41" s="5"/>
      <c r="H41" s="18" t="s">
        <v>937</v>
      </c>
      <c r="I41" s="3">
        <f>COUNTIF($E$2:E$962,"elgaronline.com")</f>
        <v>1</v>
      </c>
    </row>
    <row r="42" spans="1:9" x14ac:dyDescent="0.35">
      <c r="A42" s="8">
        <v>70</v>
      </c>
      <c r="B42" s="12" t="s">
        <v>375</v>
      </c>
      <c r="C42" s="5" t="s">
        <v>376</v>
      </c>
      <c r="D42" s="8">
        <v>2021</v>
      </c>
      <c r="E42" s="5" t="s">
        <v>354</v>
      </c>
      <c r="F42" s="5"/>
      <c r="H42" s="18" t="s">
        <v>946</v>
      </c>
      <c r="I42" s="3">
        <f>COUNTIF($E$2:E$962,"Elsevier")</f>
        <v>243</v>
      </c>
    </row>
    <row r="43" spans="1:9" x14ac:dyDescent="0.35">
      <c r="A43" s="8">
        <v>127</v>
      </c>
      <c r="B43" s="12" t="s">
        <v>382</v>
      </c>
      <c r="C43" s="5" t="s">
        <v>383</v>
      </c>
      <c r="D43" s="8">
        <v>2023</v>
      </c>
      <c r="E43" s="5" t="s">
        <v>354</v>
      </c>
      <c r="F43" s="5"/>
      <c r="H43" s="18" t="s">
        <v>2626</v>
      </c>
      <c r="I43" s="3">
        <f>COUNTIF($E$2:E$962,"Emerald Publishing Limited")</f>
        <v>2</v>
      </c>
    </row>
    <row r="44" spans="1:9" x14ac:dyDescent="0.35">
      <c r="A44" s="8">
        <v>38</v>
      </c>
      <c r="B44" s="12" t="s">
        <v>390</v>
      </c>
      <c r="C44" s="5" t="s">
        <v>391</v>
      </c>
      <c r="D44" s="8">
        <v>2021</v>
      </c>
      <c r="E44" s="5" t="s">
        <v>393</v>
      </c>
      <c r="F44" s="5"/>
      <c r="H44" s="18" t="s">
        <v>2641</v>
      </c>
      <c r="I44" s="3">
        <f>COUNTIF($E$2:E$962,"emerald.com")</f>
        <v>63</v>
      </c>
    </row>
    <row r="45" spans="1:9" x14ac:dyDescent="0.35">
      <c r="A45" s="8">
        <v>42</v>
      </c>
      <c r="B45" s="12" t="s">
        <v>399</v>
      </c>
      <c r="C45" s="5" t="s">
        <v>400</v>
      </c>
      <c r="D45" s="8">
        <v>2023</v>
      </c>
      <c r="E45" s="5" t="s">
        <v>402</v>
      </c>
      <c r="F45" s="5"/>
      <c r="H45" s="18" t="s">
        <v>3157</v>
      </c>
      <c r="I45" s="3">
        <f>COUNTIF($E$2:E$962,"eprints.uwp.ac.id")</f>
        <v>1</v>
      </c>
    </row>
    <row r="46" spans="1:9" x14ac:dyDescent="0.35">
      <c r="A46" s="8">
        <v>150</v>
      </c>
      <c r="B46" s="12" t="s">
        <v>407</v>
      </c>
      <c r="C46" s="5" t="s">
        <v>408</v>
      </c>
      <c r="D46" s="8">
        <v>2021</v>
      </c>
      <c r="E46" s="5" t="s">
        <v>410</v>
      </c>
      <c r="F46" s="5"/>
      <c r="H46" s="18" t="s">
        <v>3166</v>
      </c>
      <c r="I46" s="3">
        <f>COUNTIF($E$2:E$962,"escienceediting.org")</f>
        <v>1</v>
      </c>
    </row>
    <row r="47" spans="1:9" x14ac:dyDescent="0.35">
      <c r="A47" s="8">
        <v>64</v>
      </c>
      <c r="B47" s="12" t="s">
        <v>416</v>
      </c>
      <c r="C47" s="5" t="s">
        <v>417</v>
      </c>
      <c r="D47" s="8">
        <v>2021</v>
      </c>
      <c r="E47" s="5" t="s">
        <v>410</v>
      </c>
      <c r="F47" s="5"/>
      <c r="H47" s="18" t="s">
        <v>3174</v>
      </c>
      <c r="I47" s="3">
        <f>COUNTIF($E$2:E$962,"fepbl.com")</f>
        <v>13</v>
      </c>
    </row>
    <row r="48" spans="1:9" x14ac:dyDescent="0.35">
      <c r="A48" s="8">
        <v>266</v>
      </c>
      <c r="B48" s="12" t="s">
        <v>423</v>
      </c>
      <c r="C48" s="5" t="s">
        <v>424</v>
      </c>
      <c r="D48" s="8">
        <v>2022</v>
      </c>
      <c r="E48" s="5" t="s">
        <v>426</v>
      </c>
      <c r="F48" s="5"/>
      <c r="H48" s="18" t="s">
        <v>3272</v>
      </c>
      <c r="I48" s="3">
        <f>COUNTIF($E$2:E$962,"frontiersin.org")</f>
        <v>13</v>
      </c>
    </row>
    <row r="49" spans="1:9" x14ac:dyDescent="0.35">
      <c r="A49" s="8">
        <v>8</v>
      </c>
      <c r="B49" s="12" t="s">
        <v>432</v>
      </c>
      <c r="C49" s="5" t="s">
        <v>433</v>
      </c>
      <c r="D49" s="8">
        <v>2022</v>
      </c>
      <c r="E49" s="5" t="s">
        <v>435</v>
      </c>
      <c r="F49" s="5"/>
      <c r="H49" s="18" t="s">
        <v>3371</v>
      </c>
      <c r="I49" s="3">
        <f>COUNTIF($E$2:E$962,"Future Science")</f>
        <v>1</v>
      </c>
    </row>
    <row r="50" spans="1:9" x14ac:dyDescent="0.35">
      <c r="A50" s="8">
        <v>56</v>
      </c>
      <c r="B50" s="12" t="s">
        <v>441</v>
      </c>
      <c r="C50" s="5" t="s">
        <v>442</v>
      </c>
      <c r="D50" s="8">
        <v>2021</v>
      </c>
      <c r="E50" s="5" t="s">
        <v>444</v>
      </c>
      <c r="F50" s="5"/>
      <c r="H50" s="18" t="s">
        <v>3381</v>
      </c>
      <c r="I50" s="3">
        <f>COUNTIF($E$2:E$962,"garuda.kemdikbud.go.id")</f>
        <v>1</v>
      </c>
    </row>
    <row r="51" spans="1:9" x14ac:dyDescent="0.35">
      <c r="A51" s="8">
        <v>172</v>
      </c>
      <c r="B51" s="12" t="s">
        <v>449</v>
      </c>
      <c r="C51" s="5" t="s">
        <v>450</v>
      </c>
      <c r="D51" s="8">
        <v>2021</v>
      </c>
      <c r="E51" s="5" t="s">
        <v>444</v>
      </c>
      <c r="F51" s="5"/>
      <c r="H51" s="18" t="s">
        <v>3389</v>
      </c>
      <c r="I51" s="3">
        <f>COUNTIF($E$2:E$962,"gh.bmj.com")</f>
        <v>1</v>
      </c>
    </row>
    <row r="52" spans="1:9" x14ac:dyDescent="0.35">
      <c r="A52" s="8">
        <v>2008</v>
      </c>
      <c r="B52" s="12" t="s">
        <v>455</v>
      </c>
      <c r="C52" s="5" t="s">
        <v>456</v>
      </c>
      <c r="D52" s="8">
        <v>2021</v>
      </c>
      <c r="E52" s="5" t="s">
        <v>444</v>
      </c>
      <c r="F52" s="5"/>
      <c r="H52" s="18" t="s">
        <v>3398</v>
      </c>
      <c r="I52" s="3">
        <f>COUNTIF($E$2:E$962,"Google Patents")</f>
        <v>13</v>
      </c>
    </row>
    <row r="53" spans="1:9" x14ac:dyDescent="0.35">
      <c r="A53" s="8">
        <v>20</v>
      </c>
      <c r="B53" s="12" t="s">
        <v>461</v>
      </c>
      <c r="C53" s="5" t="s">
        <v>462</v>
      </c>
      <c r="D53" s="8">
        <v>2024</v>
      </c>
      <c r="E53" s="5" t="s">
        <v>444</v>
      </c>
      <c r="F53" s="5"/>
      <c r="H53" s="18" t="s">
        <v>3516</v>
      </c>
      <c r="I53" s="3">
        <f>COUNTIF($E$2:E$962,"gsconlinepress.com")</f>
        <v>2</v>
      </c>
    </row>
    <row r="54" spans="1:9" x14ac:dyDescent="0.35">
      <c r="A54" s="8">
        <v>96</v>
      </c>
      <c r="B54" s="12" t="s">
        <v>468</v>
      </c>
      <c r="C54" s="5" t="s">
        <v>469</v>
      </c>
      <c r="D54" s="8">
        <v>2021</v>
      </c>
      <c r="E54" s="5" t="s">
        <v>444</v>
      </c>
      <c r="F54" s="5"/>
      <c r="H54" s="18" t="s">
        <v>3533</v>
      </c>
      <c r="I54" s="3">
        <f>COUNTIF($E$2:E$962,"gut.bmj.com")</f>
        <v>1</v>
      </c>
    </row>
    <row r="55" spans="1:9" x14ac:dyDescent="0.35">
      <c r="A55" s="8">
        <v>106</v>
      </c>
      <c r="B55" s="12" t="s">
        <v>475</v>
      </c>
      <c r="C55" s="5" t="s">
        <v>476</v>
      </c>
      <c r="D55" s="8">
        <v>2022</v>
      </c>
      <c r="E55" s="5" t="s">
        <v>444</v>
      </c>
      <c r="F55" s="5"/>
      <c r="H55" s="18" t="s">
        <v>3540</v>
      </c>
      <c r="I55" s="3">
        <f>COUNTIF($E$2:E$962,"Hachette UK")</f>
        <v>1</v>
      </c>
    </row>
    <row r="56" spans="1:9" x14ac:dyDescent="0.35">
      <c r="A56" s="8">
        <v>53</v>
      </c>
      <c r="B56" s="12" t="s">
        <v>481</v>
      </c>
      <c r="C56" s="5" t="s">
        <v>482</v>
      </c>
      <c r="D56" s="8">
        <v>2022</v>
      </c>
      <c r="E56" s="5" t="s">
        <v>444</v>
      </c>
      <c r="F56" s="5"/>
      <c r="H56" s="18" t="s">
        <v>3545</v>
      </c>
      <c r="I56" s="3">
        <f>COUNTIF($E$2:E$962,"Harvard Business Press")</f>
        <v>1</v>
      </c>
    </row>
    <row r="57" spans="1:9" x14ac:dyDescent="0.35">
      <c r="A57" s="8">
        <v>97</v>
      </c>
      <c r="B57" s="12" t="s">
        <v>487</v>
      </c>
      <c r="C57" s="5" t="s">
        <v>488</v>
      </c>
      <c r="D57" s="8">
        <v>2022</v>
      </c>
      <c r="E57" s="5" t="s">
        <v>444</v>
      </c>
      <c r="F57" s="5"/>
      <c r="H57" s="18" t="s">
        <v>3551</v>
      </c>
      <c r="I57" s="3">
        <f>COUNTIF($E$2:E$962,"HeinOnline")</f>
        <v>1</v>
      </c>
    </row>
    <row r="58" spans="1:9" x14ac:dyDescent="0.35">
      <c r="A58" s="8">
        <v>119</v>
      </c>
      <c r="B58" s="12" t="s">
        <v>493</v>
      </c>
      <c r="C58" s="5" t="s">
        <v>494</v>
      </c>
      <c r="D58" s="8">
        <v>2022</v>
      </c>
      <c r="E58" s="5" t="s">
        <v>444</v>
      </c>
      <c r="F58" s="5"/>
      <c r="H58" s="18" t="s">
        <v>3560</v>
      </c>
      <c r="I58" s="3">
        <f>COUNTIF($E$2:E$962,"hrcak.srce.hr")</f>
        <v>1</v>
      </c>
    </row>
    <row r="59" spans="1:9" x14ac:dyDescent="0.35">
      <c r="A59" s="8">
        <v>116</v>
      </c>
      <c r="B59" s="12" t="s">
        <v>499</v>
      </c>
      <c r="C59" s="5" t="s">
        <v>500</v>
      </c>
      <c r="D59" s="8">
        <v>2022</v>
      </c>
      <c r="E59" s="5" t="s">
        <v>444</v>
      </c>
      <c r="F59" s="5"/>
      <c r="H59" s="18" t="s">
        <v>3568</v>
      </c>
      <c r="I59" s="3">
        <f>COUNTIF($E$2:E$962,"iasj.net")</f>
        <v>1</v>
      </c>
    </row>
    <row r="60" spans="1:9" x14ac:dyDescent="0.35">
      <c r="A60" s="8">
        <v>58</v>
      </c>
      <c r="B60" s="12" t="s">
        <v>505</v>
      </c>
      <c r="C60" s="5" t="s">
        <v>506</v>
      </c>
      <c r="D60" s="8">
        <v>2022</v>
      </c>
      <c r="E60" s="5" t="s">
        <v>444</v>
      </c>
      <c r="F60" s="5"/>
      <c r="H60" s="18" t="s">
        <v>3575</v>
      </c>
      <c r="I60" s="3">
        <f>COUNTIF($E$2:E$962,"idl-bnc-idrc.dspacedirect.org")</f>
        <v>2</v>
      </c>
    </row>
    <row r="61" spans="1:9" x14ac:dyDescent="0.35">
      <c r="A61" s="8">
        <v>129</v>
      </c>
      <c r="B61" s="12" t="s">
        <v>511</v>
      </c>
      <c r="C61" s="5" t="s">
        <v>512</v>
      </c>
      <c r="D61" s="8">
        <v>2021</v>
      </c>
      <c r="E61" s="5" t="s">
        <v>444</v>
      </c>
      <c r="F61" s="5"/>
      <c r="H61" s="18" t="s">
        <v>3591</v>
      </c>
      <c r="I61" s="3">
        <f>COUNTIF($E$2:E$962,"ieeexplore.ieee.org")</f>
        <v>20</v>
      </c>
    </row>
    <row r="62" spans="1:9" x14ac:dyDescent="0.35">
      <c r="A62" s="8">
        <v>80</v>
      </c>
      <c r="B62" s="12" t="s">
        <v>517</v>
      </c>
      <c r="C62" s="5" t="s">
        <v>518</v>
      </c>
      <c r="D62" s="8">
        <v>2022</v>
      </c>
      <c r="E62" s="5" t="s">
        <v>444</v>
      </c>
      <c r="F62" s="5"/>
      <c r="H62" s="18" t="s">
        <v>3745</v>
      </c>
      <c r="I62" s="3">
        <f>COUNTIF($E$2:E$962,"igi-global.com")</f>
        <v>4</v>
      </c>
    </row>
    <row r="63" spans="1:9" x14ac:dyDescent="0.35">
      <c r="A63" s="8">
        <v>39</v>
      </c>
      <c r="B63" s="12" t="s">
        <v>524</v>
      </c>
      <c r="C63" s="5" t="s">
        <v>525</v>
      </c>
      <c r="D63" s="8">
        <v>2021</v>
      </c>
      <c r="E63" s="5" t="s">
        <v>444</v>
      </c>
      <c r="F63" s="5"/>
      <c r="H63" s="18" t="s">
        <v>3775</v>
      </c>
      <c r="I63" s="3">
        <f>COUNTIF($E$2:E$962,"ijcst.com.pk")</f>
        <v>2</v>
      </c>
    </row>
    <row r="64" spans="1:9" x14ac:dyDescent="0.35">
      <c r="A64" s="8">
        <v>310</v>
      </c>
      <c r="B64" s="12" t="s">
        <v>530</v>
      </c>
      <c r="C64" s="5" t="s">
        <v>531</v>
      </c>
      <c r="D64" s="8">
        <v>2022</v>
      </c>
      <c r="E64" s="5" t="s">
        <v>444</v>
      </c>
      <c r="F64" s="5"/>
      <c r="H64" s="18" t="s">
        <v>3790</v>
      </c>
      <c r="I64" s="3">
        <f>COUNTIF($E$2:E$962,"ijmirm.com")</f>
        <v>1</v>
      </c>
    </row>
    <row r="65" spans="1:9" x14ac:dyDescent="0.35">
      <c r="A65" s="8">
        <v>29</v>
      </c>
      <c r="B65" s="12" t="s">
        <v>537</v>
      </c>
      <c r="C65" s="5" t="s">
        <v>538</v>
      </c>
      <c r="D65" s="8">
        <v>2024</v>
      </c>
      <c r="E65" s="5" t="s">
        <v>444</v>
      </c>
      <c r="F65" s="5"/>
      <c r="H65" s="18" t="s">
        <v>3799</v>
      </c>
      <c r="I65" s="3">
        <f>COUNTIF($E$2:E$962,"ijooes.fe.up.pt")</f>
        <v>1</v>
      </c>
    </row>
    <row r="66" spans="1:9" x14ac:dyDescent="0.35">
      <c r="A66" s="8">
        <v>97</v>
      </c>
      <c r="B66" s="12" t="s">
        <v>543</v>
      </c>
      <c r="C66" s="5" t="s">
        <v>544</v>
      </c>
      <c r="D66" s="8">
        <v>2021</v>
      </c>
      <c r="E66" s="5" t="s">
        <v>444</v>
      </c>
      <c r="F66" s="5"/>
      <c r="H66" s="18" t="s">
        <v>3808</v>
      </c>
      <c r="I66" s="3">
        <f>COUNTIF($E$2:E$962,"iasj.net")</f>
        <v>1</v>
      </c>
    </row>
    <row r="67" spans="1:9" x14ac:dyDescent="0.35">
      <c r="A67" s="8">
        <v>1171</v>
      </c>
      <c r="B67" s="12" t="s">
        <v>549</v>
      </c>
      <c r="C67" s="5" t="s">
        <v>550</v>
      </c>
      <c r="D67" s="8">
        <v>2024</v>
      </c>
      <c r="E67" s="5" t="s">
        <v>444</v>
      </c>
      <c r="F67" s="5"/>
      <c r="H67" s="18" t="s">
        <v>3817</v>
      </c>
      <c r="I67" s="3">
        <f>COUNTIF($E$2:E$962,"inderscienceonline.com")</f>
        <v>1</v>
      </c>
    </row>
    <row r="68" spans="1:9" x14ac:dyDescent="0.35">
      <c r="A68" s="8">
        <v>57</v>
      </c>
      <c r="B68" s="12" t="s">
        <v>556</v>
      </c>
      <c r="C68" s="5" t="s">
        <v>557</v>
      </c>
      <c r="D68" s="8">
        <v>2021</v>
      </c>
      <c r="E68" s="5" t="s">
        <v>444</v>
      </c>
      <c r="F68" s="5"/>
      <c r="H68" s="18" t="s">
        <v>3826</v>
      </c>
      <c r="I68" s="3">
        <f>COUNTIF($E$2:E$962,"injmr.com")</f>
        <v>1</v>
      </c>
    </row>
    <row r="69" spans="1:9" x14ac:dyDescent="0.35">
      <c r="A69" s="8">
        <v>60</v>
      </c>
      <c r="B69" s="12" t="s">
        <v>43</v>
      </c>
      <c r="C69" s="5" t="s">
        <v>563</v>
      </c>
      <c r="D69" s="8">
        <v>2023</v>
      </c>
      <c r="E69" s="5" t="s">
        <v>565</v>
      </c>
      <c r="F69" s="5"/>
      <c r="H69" s="18" t="s">
        <v>3835</v>
      </c>
      <c r="I69" s="3">
        <f>COUNTIF($E$2:E$962,"inzeko.ktu.lt")</f>
        <v>1</v>
      </c>
    </row>
    <row r="70" spans="1:9" x14ac:dyDescent="0.35">
      <c r="A70" s="8">
        <v>57</v>
      </c>
      <c r="B70" s="12" t="s">
        <v>571</v>
      </c>
      <c r="C70" s="5" t="s">
        <v>572</v>
      </c>
      <c r="D70" s="8">
        <v>2021</v>
      </c>
      <c r="E70" s="5" t="s">
        <v>574</v>
      </c>
      <c r="F70" s="5"/>
      <c r="H70" s="18" t="s">
        <v>3844</v>
      </c>
      <c r="I70" s="3">
        <f>COUNTIF($E$2:E$962,"iopscience.iop.org")</f>
        <v>1</v>
      </c>
    </row>
    <row r="71" spans="1:9" x14ac:dyDescent="0.35">
      <c r="A71" s="8">
        <v>57</v>
      </c>
      <c r="B71" s="12" t="s">
        <v>580</v>
      </c>
      <c r="C71" s="5" t="s">
        <v>581</v>
      </c>
      <c r="D71" s="8">
        <v>2022</v>
      </c>
      <c r="E71" s="5" t="s">
        <v>574</v>
      </c>
      <c r="F71" s="5"/>
      <c r="H71" s="18" t="s">
        <v>3854</v>
      </c>
      <c r="I71" s="3">
        <f>COUNTIF($E$2:E$962,"irojournals.com")</f>
        <v>1</v>
      </c>
    </row>
    <row r="72" spans="1:9" x14ac:dyDescent="0.35">
      <c r="A72" s="8">
        <v>109</v>
      </c>
      <c r="B72" s="12" t="s">
        <v>588</v>
      </c>
      <c r="C72" s="5" t="s">
        <v>589</v>
      </c>
      <c r="D72" s="8">
        <v>2021</v>
      </c>
      <c r="E72" s="5" t="s">
        <v>574</v>
      </c>
      <c r="F72" s="5"/>
      <c r="H72" s="18" t="s">
        <v>3862</v>
      </c>
      <c r="I72" s="3">
        <f>COUNTIF($E$2:E$962,"jair.org")</f>
        <v>2</v>
      </c>
    </row>
    <row r="73" spans="1:9" x14ac:dyDescent="0.35">
      <c r="A73" s="8">
        <v>94</v>
      </c>
      <c r="B73" s="12" t="s">
        <v>596</v>
      </c>
      <c r="C73" s="5" t="s">
        <v>597</v>
      </c>
      <c r="D73" s="8">
        <v>2023</v>
      </c>
      <c r="E73" s="5" t="s">
        <v>574</v>
      </c>
      <c r="F73" s="5"/>
      <c r="H73" s="18" t="s">
        <v>3879</v>
      </c>
      <c r="I73" s="3">
        <f>COUNTIF($E$2:E$962,"jaruda.org")</f>
        <v>1</v>
      </c>
    </row>
    <row r="74" spans="1:9" x14ac:dyDescent="0.35">
      <c r="A74" s="8">
        <v>230</v>
      </c>
      <c r="B74" s="12" t="s">
        <v>603</v>
      </c>
      <c r="C74" s="5" t="s">
        <v>604</v>
      </c>
      <c r="D74" s="8">
        <v>2021</v>
      </c>
      <c r="E74" s="5" t="s">
        <v>606</v>
      </c>
      <c r="F74" s="5"/>
      <c r="H74" s="18" t="s">
        <v>3888</v>
      </c>
      <c r="I74" s="3">
        <f>COUNTIF($E$2:E$962,"jest.vgtu.lt")</f>
        <v>1</v>
      </c>
    </row>
    <row r="75" spans="1:9" x14ac:dyDescent="0.35">
      <c r="A75" s="8">
        <v>57</v>
      </c>
      <c r="B75" s="12" t="s">
        <v>612</v>
      </c>
      <c r="C75" s="5" t="s">
        <v>613</v>
      </c>
      <c r="D75" s="8">
        <v>2021</v>
      </c>
      <c r="E75" s="5" t="s">
        <v>615</v>
      </c>
      <c r="F75" s="5"/>
      <c r="H75" s="18" t="s">
        <v>3897</v>
      </c>
      <c r="I75" s="3">
        <f>COUNTIF($E$2:E$962,"jklst.org")</f>
        <v>1</v>
      </c>
    </row>
    <row r="76" spans="1:9" x14ac:dyDescent="0.35">
      <c r="A76" s="8">
        <v>35</v>
      </c>
      <c r="B76" s="12" t="s">
        <v>620</v>
      </c>
      <c r="C76" s="5" t="s">
        <v>621</v>
      </c>
      <c r="D76" s="8">
        <v>2021</v>
      </c>
      <c r="E76" s="5" t="s">
        <v>615</v>
      </c>
      <c r="F76" s="5"/>
      <c r="H76" s="18" t="s">
        <v>3906</v>
      </c>
      <c r="I76" s="3">
        <f>COUNTIF($E$2:E$962,"jmlai.in")</f>
        <v>1</v>
      </c>
    </row>
    <row r="77" spans="1:9" x14ac:dyDescent="0.35">
      <c r="A77" s="8">
        <v>93</v>
      </c>
      <c r="B77" s="12" t="s">
        <v>629</v>
      </c>
      <c r="C77" s="5" t="s">
        <v>630</v>
      </c>
      <c r="D77" s="8">
        <v>2021</v>
      </c>
      <c r="E77" s="5" t="s">
        <v>615</v>
      </c>
      <c r="F77" s="5"/>
      <c r="H77" s="18" t="s">
        <v>3915</v>
      </c>
      <c r="I77" s="3">
        <f>COUNTIF($E$2:E$962,"journal.formosapublisher.org")</f>
        <v>1</v>
      </c>
    </row>
    <row r="78" spans="1:9" x14ac:dyDescent="0.35">
      <c r="A78" s="8">
        <v>83</v>
      </c>
      <c r="B78" s="12" t="s">
        <v>636</v>
      </c>
      <c r="C78" s="5" t="s">
        <v>637</v>
      </c>
      <c r="D78" s="8">
        <v>2021</v>
      </c>
      <c r="E78" s="5" t="s">
        <v>615</v>
      </c>
      <c r="F78" s="5"/>
      <c r="H78" s="18" t="s">
        <v>3924</v>
      </c>
      <c r="I78" s="3">
        <f>COUNTIF($E$2:E$962,"journal.unnes.ac.id")</f>
        <v>1</v>
      </c>
    </row>
    <row r="79" spans="1:9" x14ac:dyDescent="0.35">
      <c r="A79" s="8">
        <v>99</v>
      </c>
      <c r="B79" s="12" t="s">
        <v>643</v>
      </c>
      <c r="C79" s="5" t="s">
        <v>644</v>
      </c>
      <c r="D79" s="8">
        <v>2021</v>
      </c>
      <c r="E79" s="5" t="s">
        <v>615</v>
      </c>
      <c r="F79" s="5"/>
      <c r="H79" s="18" t="s">
        <v>3933</v>
      </c>
      <c r="I79" s="3">
        <f>COUNTIF($E$2:E$962,"journal.uob.edu.bh")</f>
        <v>1</v>
      </c>
    </row>
    <row r="80" spans="1:9" x14ac:dyDescent="0.35">
      <c r="A80" s="8">
        <v>51</v>
      </c>
      <c r="B80" s="12" t="s">
        <v>650</v>
      </c>
      <c r="C80" s="5" t="s">
        <v>651</v>
      </c>
      <c r="D80" s="8">
        <v>2021</v>
      </c>
      <c r="E80" s="5" t="s">
        <v>615</v>
      </c>
      <c r="F80" s="5"/>
      <c r="H80" s="18" t="s">
        <v>3942</v>
      </c>
      <c r="I80" s="3">
        <f>COUNTIF($E$2:E$962,"journalppw.com")</f>
        <v>1</v>
      </c>
    </row>
    <row r="81" spans="1:9" x14ac:dyDescent="0.35">
      <c r="A81" s="8">
        <v>44</v>
      </c>
      <c r="B81" s="12" t="s">
        <v>656</v>
      </c>
      <c r="C81" s="5" t="s">
        <v>657</v>
      </c>
      <c r="D81" s="8">
        <v>2022</v>
      </c>
      <c r="E81" s="5" t="s">
        <v>615</v>
      </c>
      <c r="F81" s="5"/>
      <c r="H81" s="18" t="s">
        <v>3951</v>
      </c>
      <c r="I81" s="3">
        <f>COUNTIF($E$2:E$962,"journals.aom.org")</f>
        <v>4</v>
      </c>
    </row>
    <row r="82" spans="1:9" x14ac:dyDescent="0.35">
      <c r="A82" s="8">
        <v>58</v>
      </c>
      <c r="B82" s="12" t="s">
        <v>664</v>
      </c>
      <c r="C82" s="5" t="s">
        <v>665</v>
      </c>
      <c r="D82" s="8">
        <v>2022</v>
      </c>
      <c r="E82" s="5" t="s">
        <v>615</v>
      </c>
      <c r="F82" s="5"/>
      <c r="H82" s="18" t="s">
        <v>3986</v>
      </c>
      <c r="I82" s="3">
        <f>COUNTIF($E$2:E$962,"journals.gaftim.com")</f>
        <v>2</v>
      </c>
    </row>
    <row r="83" spans="1:9" x14ac:dyDescent="0.35">
      <c r="A83" s="8">
        <v>136</v>
      </c>
      <c r="B83" s="12" t="s">
        <v>672</v>
      </c>
      <c r="C83" s="5" t="s">
        <v>673</v>
      </c>
      <c r="D83" s="8">
        <v>2023</v>
      </c>
      <c r="E83" s="5" t="s">
        <v>615</v>
      </c>
      <c r="F83" s="5"/>
      <c r="H83" s="18" t="s">
        <v>4003</v>
      </c>
      <c r="I83" s="3">
        <f>COUNTIF($E$2:E$962,"journals.lww.com")</f>
        <v>1</v>
      </c>
    </row>
    <row r="84" spans="1:9" x14ac:dyDescent="0.35">
      <c r="A84" s="8">
        <v>67</v>
      </c>
      <c r="B84" s="12" t="s">
        <v>680</v>
      </c>
      <c r="C84" s="5" t="s">
        <v>681</v>
      </c>
      <c r="D84" s="8">
        <v>2021</v>
      </c>
      <c r="E84" s="5" t="s">
        <v>615</v>
      </c>
      <c r="F84" s="5"/>
      <c r="H84" s="18" t="s">
        <v>4011</v>
      </c>
      <c r="I84" s="3">
        <f>COUNTIF($E$2:E$962,"journals.sagepub.com")</f>
        <v>23</v>
      </c>
    </row>
    <row r="85" spans="1:9" x14ac:dyDescent="0.35">
      <c r="A85" s="8">
        <v>108</v>
      </c>
      <c r="B85" s="12" t="s">
        <v>687</v>
      </c>
      <c r="C85" s="5" t="s">
        <v>688</v>
      </c>
      <c r="D85" s="8">
        <v>2021</v>
      </c>
      <c r="E85" s="5" t="s">
        <v>615</v>
      </c>
      <c r="F85" s="5"/>
      <c r="H85" s="18" t="s">
        <v>4210</v>
      </c>
      <c r="I85" s="3">
        <f>COUNTIF($E$2:E$962,"journals.uchicago.edu")</f>
        <v>1</v>
      </c>
    </row>
    <row r="86" spans="1:9" x14ac:dyDescent="0.35">
      <c r="A86" s="8">
        <v>32</v>
      </c>
      <c r="B86" s="12" t="s">
        <v>694</v>
      </c>
      <c r="C86" s="5" t="s">
        <v>695</v>
      </c>
      <c r="D86" s="8">
        <v>2021</v>
      </c>
      <c r="E86" s="5" t="s">
        <v>615</v>
      </c>
      <c r="F86" s="5"/>
      <c r="H86" s="18" t="s">
        <v>4219</v>
      </c>
      <c r="I86" s="3">
        <f>COUNTIF($E$2:E$962,"journals.vilniustech.lt")</f>
        <v>1</v>
      </c>
    </row>
    <row r="87" spans="1:9" x14ac:dyDescent="0.35">
      <c r="A87" s="8">
        <v>137</v>
      </c>
      <c r="B87" s="12" t="s">
        <v>701</v>
      </c>
      <c r="C87" s="5" t="s">
        <v>702</v>
      </c>
      <c r="D87" s="8">
        <v>2021</v>
      </c>
      <c r="E87" s="5" t="s">
        <v>615</v>
      </c>
      <c r="F87" s="5"/>
      <c r="H87" s="18" t="s">
        <v>4228</v>
      </c>
      <c r="I87" s="3">
        <f>COUNTIF($E$2:E$962,"jrtdd.com")</f>
        <v>2</v>
      </c>
    </row>
    <row r="88" spans="1:9" x14ac:dyDescent="0.35">
      <c r="A88" s="8">
        <v>77</v>
      </c>
      <c r="B88" s="12" t="s">
        <v>707</v>
      </c>
      <c r="C88" s="5" t="s">
        <v>708</v>
      </c>
      <c r="D88" s="8">
        <v>2021</v>
      </c>
      <c r="E88" s="5" t="s">
        <v>615</v>
      </c>
      <c r="F88" s="5"/>
      <c r="H88" s="18" t="s">
        <v>4244</v>
      </c>
      <c r="I88" s="3">
        <f>COUNTIF($E$2:E$962,"keypublishing.org")</f>
        <v>1</v>
      </c>
    </row>
    <row r="89" spans="1:9" x14ac:dyDescent="0.35">
      <c r="A89" s="8">
        <v>36</v>
      </c>
      <c r="B89" s="12" t="s">
        <v>714</v>
      </c>
      <c r="C89" s="5" t="s">
        <v>715</v>
      </c>
      <c r="D89" s="8">
        <v>2022</v>
      </c>
      <c r="E89" s="5" t="s">
        <v>615</v>
      </c>
      <c r="F89" s="5"/>
      <c r="H89" s="18" t="s">
        <v>4252</v>
      </c>
      <c r="I89" s="3">
        <f>COUNTIF($E$2:E$962,"library.2pressrelease.co.in")</f>
        <v>1</v>
      </c>
    </row>
    <row r="90" spans="1:9" x14ac:dyDescent="0.35">
      <c r="A90" s="8">
        <v>45</v>
      </c>
      <c r="B90" s="12" t="s">
        <v>722</v>
      </c>
      <c r="C90" s="5" t="s">
        <v>723</v>
      </c>
      <c r="D90" s="8">
        <v>2021</v>
      </c>
      <c r="E90" s="5" t="s">
        <v>615</v>
      </c>
      <c r="F90" s="5"/>
      <c r="H90" s="18" t="s">
        <v>4260</v>
      </c>
      <c r="I90" s="3">
        <f>COUNTIF($E$2:E$962,"library.oapen.org")</f>
        <v>2</v>
      </c>
    </row>
    <row r="91" spans="1:9" x14ac:dyDescent="0.35">
      <c r="A91" s="8">
        <v>59</v>
      </c>
      <c r="B91" s="12" t="s">
        <v>728</v>
      </c>
      <c r="C91" s="5" t="s">
        <v>729</v>
      </c>
      <c r="D91" s="8">
        <v>2021</v>
      </c>
      <c r="E91" s="5" t="s">
        <v>615</v>
      </c>
      <c r="F91" s="5"/>
      <c r="H91" s="18" t="s">
        <v>4276</v>
      </c>
      <c r="I91" s="3">
        <f>COUNTIF($E$2:E$962,"m.growingscience.com")</f>
        <v>2</v>
      </c>
    </row>
    <row r="92" spans="1:9" x14ac:dyDescent="0.35">
      <c r="A92" s="8">
        <v>46</v>
      </c>
      <c r="B92" s="12" t="s">
        <v>735</v>
      </c>
      <c r="C92" s="5" t="s">
        <v>736</v>
      </c>
      <c r="D92" s="8">
        <v>2021</v>
      </c>
      <c r="E92" s="5" t="s">
        <v>615</v>
      </c>
      <c r="F92" s="5"/>
      <c r="H92" s="18" t="s">
        <v>4292</v>
      </c>
      <c r="I92" s="3">
        <f>COUNTIF($E$2:E$962,"magnascientiapub.com")</f>
        <v>2</v>
      </c>
    </row>
    <row r="93" spans="1:9" x14ac:dyDescent="0.35">
      <c r="A93" s="8">
        <v>69</v>
      </c>
      <c r="B93" s="12" t="s">
        <v>741</v>
      </c>
      <c r="C93" s="5" t="s">
        <v>742</v>
      </c>
      <c r="D93" s="8">
        <v>2023</v>
      </c>
      <c r="E93" s="5" t="s">
        <v>744</v>
      </c>
      <c r="F93" s="5"/>
      <c r="H93" s="18" t="s">
        <v>4307</v>
      </c>
      <c r="I93" s="3">
        <f>COUNTIF($E$2:E$962,"McGraw-Hill Education New York …")</f>
        <v>1</v>
      </c>
    </row>
    <row r="94" spans="1:9" x14ac:dyDescent="0.35">
      <c r="A94" s="8">
        <v>123</v>
      </c>
      <c r="B94" s="12" t="s">
        <v>749</v>
      </c>
      <c r="C94" s="5" t="s">
        <v>750</v>
      </c>
      <c r="D94" s="8">
        <v>2021</v>
      </c>
      <c r="E94" s="5" t="s">
        <v>744</v>
      </c>
      <c r="F94" s="5"/>
      <c r="H94" s="18" t="s">
        <v>4313</v>
      </c>
      <c r="I94" s="3">
        <f>COUNTIF($E$2:E$962,"mdpi.com")</f>
        <v>64</v>
      </c>
    </row>
    <row r="95" spans="1:9" x14ac:dyDescent="0.35">
      <c r="A95" s="8">
        <v>81</v>
      </c>
      <c r="B95" s="12" t="s">
        <v>756</v>
      </c>
      <c r="C95" s="5" t="s">
        <v>757</v>
      </c>
      <c r="D95" s="8">
        <v>2021</v>
      </c>
      <c r="E95" s="5" t="s">
        <v>744</v>
      </c>
      <c r="F95" s="5"/>
      <c r="H95" s="18" t="s">
        <v>4724</v>
      </c>
      <c r="I95" s="3">
        <f>COUNTIF($E$2:E$962,"mr.saludcyt.ar")</f>
        <v>2</v>
      </c>
    </row>
    <row r="96" spans="1:9" x14ac:dyDescent="0.35">
      <c r="A96" s="8">
        <v>11</v>
      </c>
      <c r="B96" s="12" t="s">
        <v>763</v>
      </c>
      <c r="C96" s="5" t="s">
        <v>764</v>
      </c>
      <c r="D96" s="8">
        <v>2023</v>
      </c>
      <c r="E96" s="5" t="s">
        <v>766</v>
      </c>
      <c r="F96" s="5"/>
      <c r="H96" s="18" t="s">
        <v>4741</v>
      </c>
      <c r="I96" s="3">
        <f>COUNTIF($E$2:E$962,"nano-ntp.com")</f>
        <v>1</v>
      </c>
    </row>
    <row r="97" spans="1:9" x14ac:dyDescent="0.35">
      <c r="A97" s="8">
        <v>62</v>
      </c>
      <c r="B97" s="12" t="s">
        <v>772</v>
      </c>
      <c r="C97" s="5" t="s">
        <v>773</v>
      </c>
      <c r="D97" s="8">
        <v>2021</v>
      </c>
      <c r="E97" s="5" t="s">
        <v>775</v>
      </c>
      <c r="F97" s="5"/>
      <c r="H97" s="18" t="s">
        <v>4750</v>
      </c>
      <c r="I97" s="3">
        <f>COUNTIF($E$2:E$962,"nature.com")</f>
        <v>7</v>
      </c>
    </row>
    <row r="98" spans="1:9" x14ac:dyDescent="0.35">
      <c r="A98" s="8">
        <v>129</v>
      </c>
      <c r="B98" s="12" t="s">
        <v>780</v>
      </c>
      <c r="C98" s="5" t="s">
        <v>781</v>
      </c>
      <c r="D98" s="8">
        <v>2022</v>
      </c>
      <c r="E98" s="5" t="s">
        <v>782</v>
      </c>
      <c r="F98" s="5"/>
      <c r="H98" s="18" t="s">
        <v>4804</v>
      </c>
      <c r="I98" s="3">
        <f>COUNTIF($E$2:E$962,"nber.org")</f>
        <v>2</v>
      </c>
    </row>
    <row r="99" spans="1:9" x14ac:dyDescent="0.35">
      <c r="A99" s="8">
        <v>43</v>
      </c>
      <c r="B99" s="12" t="s">
        <v>787</v>
      </c>
      <c r="C99" s="5" t="s">
        <v>788</v>
      </c>
      <c r="D99" s="8">
        <v>2022</v>
      </c>
      <c r="E99" s="5" t="s">
        <v>790</v>
      </c>
      <c r="F99" s="5"/>
      <c r="H99" s="18" t="s">
        <v>4820</v>
      </c>
      <c r="I99" s="3">
        <f>COUNTIF($E$2:E$962,"ncbi.nlm.nih.gov")</f>
        <v>1</v>
      </c>
    </row>
    <row r="100" spans="1:9" x14ac:dyDescent="0.35">
      <c r="A100" s="8">
        <v>114</v>
      </c>
      <c r="B100" s="12" t="s">
        <v>796</v>
      </c>
      <c r="C100" s="5" t="s">
        <v>797</v>
      </c>
      <c r="D100" s="8">
        <v>2021</v>
      </c>
      <c r="E100" s="5" t="s">
        <v>799</v>
      </c>
      <c r="F100" s="5"/>
      <c r="H100" s="18" t="s">
        <v>4828</v>
      </c>
      <c r="I100" s="3">
        <f>COUNTIF($E$2:E$962,"nek.istanbul.edu.tr")</f>
        <v>1</v>
      </c>
    </row>
    <row r="101" spans="1:9" x14ac:dyDescent="0.35">
      <c r="A101" s="8">
        <v>54</v>
      </c>
      <c r="B101" s="12" t="s">
        <v>804</v>
      </c>
      <c r="C101" s="5" t="s">
        <v>805</v>
      </c>
      <c r="D101" s="8">
        <v>2022</v>
      </c>
      <c r="E101" s="5" t="s">
        <v>807</v>
      </c>
      <c r="F101" s="5"/>
      <c r="H101" s="18" t="s">
        <v>4836</v>
      </c>
      <c r="I101" s="3">
        <f>COUNTIF($E$2:E$962,"oarjst.com")</f>
        <v>1</v>
      </c>
    </row>
    <row r="102" spans="1:9" x14ac:dyDescent="0.35">
      <c r="A102" s="8">
        <v>200</v>
      </c>
      <c r="B102" s="12" t="s">
        <v>813</v>
      </c>
      <c r="C102" s="5" t="s">
        <v>814</v>
      </c>
      <c r="D102" s="8">
        <v>2022</v>
      </c>
      <c r="E102" s="5" t="s">
        <v>816</v>
      </c>
      <c r="F102" s="5"/>
      <c r="H102" s="18" t="s">
        <v>4843</v>
      </c>
      <c r="I102" s="3">
        <f>COUNTIF($E$2:E$962,"oecd-ilibrary.org")</f>
        <v>2</v>
      </c>
    </row>
    <row r="103" spans="1:9" x14ac:dyDescent="0.35">
      <c r="A103" s="8">
        <v>0</v>
      </c>
      <c r="B103" s="12" t="s">
        <v>823</v>
      </c>
      <c r="C103" s="5" t="s">
        <v>824</v>
      </c>
      <c r="D103" s="8">
        <v>2023</v>
      </c>
      <c r="E103" s="5" t="s">
        <v>816</v>
      </c>
      <c r="F103" s="5"/>
      <c r="H103" s="18" t="s">
        <v>4857</v>
      </c>
      <c r="I103" s="3">
        <f>COUNTIF($E$2:E$962,"ojs.aaai.org")</f>
        <v>3</v>
      </c>
    </row>
    <row r="104" spans="1:9" x14ac:dyDescent="0.35">
      <c r="A104" s="8">
        <v>64</v>
      </c>
      <c r="B104" s="12" t="s">
        <v>831</v>
      </c>
      <c r="C104" s="5" t="s">
        <v>832</v>
      </c>
      <c r="D104" s="8">
        <v>2023</v>
      </c>
      <c r="E104" s="5" t="s">
        <v>816</v>
      </c>
      <c r="F104" s="5"/>
      <c r="H104" s="18" t="s">
        <v>4880</v>
      </c>
      <c r="I104" s="3">
        <f>COUNTIF($E$2:E$962,"ojs.boulibrary.com")</f>
        <v>2</v>
      </c>
    </row>
    <row r="105" spans="1:9" x14ac:dyDescent="0.35">
      <c r="A105" s="8">
        <v>66</v>
      </c>
      <c r="B105" s="12" t="s">
        <v>840</v>
      </c>
      <c r="C105" s="5" t="s">
        <v>841</v>
      </c>
      <c r="D105" s="8">
        <v>2021</v>
      </c>
      <c r="E105" s="5" t="s">
        <v>816</v>
      </c>
      <c r="F105" s="5"/>
      <c r="H105" s="18" t="s">
        <v>4897</v>
      </c>
      <c r="I105" s="3">
        <f>COUNTIF($E$2:E$962,"orionjournals.com")</f>
        <v>1</v>
      </c>
    </row>
    <row r="106" spans="1:9" x14ac:dyDescent="0.35">
      <c r="A106" s="8">
        <v>296</v>
      </c>
      <c r="B106" s="12" t="s">
        <v>849</v>
      </c>
      <c r="C106" s="5" t="s">
        <v>850</v>
      </c>
      <c r="D106" s="8">
        <v>2021</v>
      </c>
      <c r="E106" s="5" t="s">
        <v>816</v>
      </c>
      <c r="F106" s="5"/>
      <c r="H106" s="18" t="s">
        <v>4904</v>
      </c>
      <c r="I106" s="3">
        <f>COUNTIF($E$2:E$962,"papers.ssrn.com")</f>
        <v>11</v>
      </c>
    </row>
    <row r="107" spans="1:9" x14ac:dyDescent="0.35">
      <c r="A107" s="8">
        <v>4163</v>
      </c>
      <c r="B107" s="12" t="s">
        <v>858</v>
      </c>
      <c r="C107" s="5" t="s">
        <v>859</v>
      </c>
      <c r="D107" s="8">
        <v>2021</v>
      </c>
      <c r="E107" s="5" t="s">
        <v>816</v>
      </c>
      <c r="F107" s="5"/>
      <c r="H107" s="18" t="s">
        <v>4985</v>
      </c>
      <c r="I107" s="3">
        <f>COUNTIF($E$2:E$962,"pdfs.semanticscholar.org")</f>
        <v>1</v>
      </c>
    </row>
    <row r="108" spans="1:9" x14ac:dyDescent="0.35">
      <c r="A108" s="8">
        <v>59</v>
      </c>
      <c r="B108" s="12" t="s">
        <v>867</v>
      </c>
      <c r="C108" s="5" t="s">
        <v>868</v>
      </c>
      <c r="D108" s="8">
        <v>2021</v>
      </c>
      <c r="E108" s="5" t="s">
        <v>816</v>
      </c>
      <c r="F108" s="5"/>
      <c r="H108" s="18" t="s">
        <v>4992</v>
      </c>
      <c r="I108" s="3">
        <f>COUNTIF($E$2:E$962,"philpapers.org")</f>
        <v>1</v>
      </c>
    </row>
    <row r="109" spans="1:9" x14ac:dyDescent="0.35">
      <c r="A109" s="8">
        <v>146</v>
      </c>
      <c r="B109" s="12" t="s">
        <v>876</v>
      </c>
      <c r="C109" s="5" t="s">
        <v>877</v>
      </c>
      <c r="D109" s="8">
        <v>2023</v>
      </c>
      <c r="E109" s="5" t="s">
        <v>816</v>
      </c>
      <c r="F109" s="5"/>
      <c r="H109" s="18" t="s">
        <v>5001</v>
      </c>
      <c r="I109" s="3">
        <f>COUNTIF($E$2:E$962,"portlandpress.com")</f>
        <v>1</v>
      </c>
    </row>
    <row r="110" spans="1:9" x14ac:dyDescent="0.35">
      <c r="A110" s="8">
        <v>126</v>
      </c>
      <c r="B110" s="12" t="s">
        <v>885</v>
      </c>
      <c r="C110" s="5" t="s">
        <v>886</v>
      </c>
      <c r="D110" s="8">
        <v>2023</v>
      </c>
      <c r="E110" s="5" t="s">
        <v>887</v>
      </c>
      <c r="F110" s="5"/>
      <c r="H110" s="18" t="s">
        <v>5026</v>
      </c>
      <c r="I110" s="3">
        <f>COUNTIF($E$2:E$962,"publications.aaahq.org")</f>
        <v>7</v>
      </c>
    </row>
    <row r="111" spans="1:9" x14ac:dyDescent="0.35">
      <c r="A111" s="8">
        <v>121</v>
      </c>
      <c r="B111" s="12" t="s">
        <v>892</v>
      </c>
      <c r="C111" s="5" t="s">
        <v>893</v>
      </c>
      <c r="D111" s="8">
        <v>2021</v>
      </c>
      <c r="E111" s="5" t="s">
        <v>895</v>
      </c>
      <c r="F111" s="5"/>
      <c r="H111" s="18" t="s">
        <v>5075</v>
      </c>
      <c r="I111" s="3">
        <f>COUNTIF($E$2:E$962,"pubs.rsc.org")</f>
        <v>2</v>
      </c>
    </row>
    <row r="112" spans="1:9" x14ac:dyDescent="0.35">
      <c r="A112" s="8">
        <v>44</v>
      </c>
      <c r="B112" s="12" t="s">
        <v>900</v>
      </c>
      <c r="C112" s="5" t="s">
        <v>901</v>
      </c>
      <c r="D112" s="8">
        <v>2024</v>
      </c>
      <c r="E112" s="5" t="s">
        <v>903</v>
      </c>
      <c r="F112" s="5"/>
      <c r="H112" s="18" t="s">
        <v>5089</v>
      </c>
      <c r="I112" s="3">
        <f>COUNTIF($E$2:E$962,"pubs.rsna.org")</f>
        <v>1</v>
      </c>
    </row>
    <row r="113" spans="1:9" x14ac:dyDescent="0.35">
      <c r="A113" s="8">
        <v>221</v>
      </c>
      <c r="B113" s="12" t="s">
        <v>909</v>
      </c>
      <c r="C113" s="5" t="s">
        <v>910</v>
      </c>
      <c r="D113" s="8">
        <v>2022</v>
      </c>
      <c r="E113" s="5" t="s">
        <v>911</v>
      </c>
      <c r="F113" s="5"/>
      <c r="H113" s="18" t="s">
        <v>5099</v>
      </c>
      <c r="I113" s="3">
        <f>COUNTIF($E$2:E$962,"pubsonline.informs.org")</f>
        <v>5</v>
      </c>
    </row>
    <row r="114" spans="1:9" x14ac:dyDescent="0.35">
      <c r="A114" s="8">
        <v>49</v>
      </c>
      <c r="B114" s="12" t="s">
        <v>916</v>
      </c>
      <c r="C114" s="5" t="s">
        <v>917</v>
      </c>
      <c r="D114" s="8">
        <v>2021</v>
      </c>
      <c r="E114" s="5" t="s">
        <v>919</v>
      </c>
      <c r="F114" s="5"/>
      <c r="H114" s="18" t="s">
        <v>5141</v>
      </c>
      <c r="I114" s="3">
        <f>COUNTIF($E$2:E$962,"puiij.com")</f>
        <v>1</v>
      </c>
    </row>
    <row r="115" spans="1:9" x14ac:dyDescent="0.35">
      <c r="A115" s="8">
        <v>74</v>
      </c>
      <c r="B115" s="12" t="s">
        <v>925</v>
      </c>
      <c r="C115" s="5" t="s">
        <v>926</v>
      </c>
      <c r="D115" s="8">
        <v>2021</v>
      </c>
      <c r="E115" s="5" t="s">
        <v>928</v>
      </c>
      <c r="F115" s="5"/>
      <c r="H115" s="18" t="s">
        <v>5150</v>
      </c>
      <c r="I115" s="3">
        <f>COUNTIF($E$2:E$962,"redc.revistas-csic.com")</f>
        <v>2</v>
      </c>
    </row>
    <row r="116" spans="1:9" x14ac:dyDescent="0.35">
      <c r="A116" s="8">
        <v>61</v>
      </c>
      <c r="B116" s="12" t="s">
        <v>934</v>
      </c>
      <c r="C116" s="5" t="s">
        <v>935</v>
      </c>
      <c r="D116" s="8">
        <v>2023</v>
      </c>
      <c r="E116" s="5" t="s">
        <v>937</v>
      </c>
      <c r="F116" s="5"/>
      <c r="H116" s="18" t="s">
        <v>5166</v>
      </c>
      <c r="I116" s="3">
        <f>COUNTIF($E$2:E$962,"repository.petra.ac.id")</f>
        <v>1</v>
      </c>
    </row>
    <row r="117" spans="1:9" x14ac:dyDescent="0.35">
      <c r="A117" s="8">
        <v>196</v>
      </c>
      <c r="B117" s="12" t="s">
        <v>943</v>
      </c>
      <c r="C117" s="5" t="s">
        <v>944</v>
      </c>
      <c r="D117" s="8">
        <v>2023</v>
      </c>
      <c r="E117" s="5" t="s">
        <v>946</v>
      </c>
      <c r="F117" s="5"/>
      <c r="H117" s="18" t="s">
        <v>5174</v>
      </c>
      <c r="I117" s="3">
        <f>COUNTIF($E$2:E$962,"research.aalto.fi")</f>
        <v>1</v>
      </c>
    </row>
    <row r="118" spans="1:9" x14ac:dyDescent="0.35">
      <c r="A118" s="8">
        <v>159</v>
      </c>
      <c r="B118" s="12" t="s">
        <v>951</v>
      </c>
      <c r="C118" s="5" t="s">
        <v>952</v>
      </c>
      <c r="D118" s="8">
        <v>2022</v>
      </c>
      <c r="E118" s="5" t="s">
        <v>946</v>
      </c>
      <c r="F118" s="5"/>
      <c r="H118" s="18" t="s">
        <v>5183</v>
      </c>
      <c r="I118" s="3">
        <f>COUNTIF($E$2:E$962,"researchers.cdu.edu.au")</f>
        <v>1</v>
      </c>
    </row>
    <row r="119" spans="1:9" x14ac:dyDescent="0.35">
      <c r="A119" s="8">
        <v>391</v>
      </c>
      <c r="B119" s="12" t="s">
        <v>958</v>
      </c>
      <c r="C119" s="5" t="s">
        <v>959</v>
      </c>
      <c r="D119" s="8">
        <v>2021</v>
      </c>
      <c r="E119" s="5" t="s">
        <v>946</v>
      </c>
      <c r="F119" s="5"/>
      <c r="H119" s="18" t="s">
        <v>5192</v>
      </c>
      <c r="I119" s="3">
        <f>COUNTIF($E$2:E$962,"researchgate.net")</f>
        <v>18</v>
      </c>
    </row>
    <row r="120" spans="1:9" x14ac:dyDescent="0.35">
      <c r="A120" s="8">
        <v>63</v>
      </c>
      <c r="B120" s="12" t="s">
        <v>965</v>
      </c>
      <c r="C120" s="5" t="s">
        <v>966</v>
      </c>
      <c r="D120" s="8">
        <v>2022</v>
      </c>
      <c r="E120" s="5" t="s">
        <v>946</v>
      </c>
      <c r="F120" s="5"/>
      <c r="H120" s="18" t="s">
        <v>5311</v>
      </c>
      <c r="I120" s="3">
        <f>COUNTIF($E$2:E$962,"researching.cn")</f>
        <v>1</v>
      </c>
    </row>
    <row r="121" spans="1:9" x14ac:dyDescent="0.35">
      <c r="A121" s="8">
        <v>84</v>
      </c>
      <c r="B121" s="12" t="s">
        <v>972</v>
      </c>
      <c r="C121" s="5" t="s">
        <v>973</v>
      </c>
      <c r="D121" s="8">
        <v>2023</v>
      </c>
      <c r="E121" s="5" t="s">
        <v>946</v>
      </c>
      <c r="F121" s="5"/>
      <c r="H121" s="18" t="s">
        <v>5319</v>
      </c>
      <c r="I121" s="3">
        <f>COUNTIF($E$2:E$962,"ro.uow.edu.au")</f>
        <v>1</v>
      </c>
    </row>
    <row r="122" spans="1:9" x14ac:dyDescent="0.35">
      <c r="A122" s="8">
        <v>118</v>
      </c>
      <c r="B122" s="12" t="s">
        <v>979</v>
      </c>
      <c r="C122" s="5" t="s">
        <v>980</v>
      </c>
      <c r="D122" s="8">
        <v>2021</v>
      </c>
      <c r="E122" s="5" t="s">
        <v>946</v>
      </c>
      <c r="F122" s="5"/>
      <c r="H122" s="18" t="s">
        <v>5328</v>
      </c>
      <c r="I122" s="3">
        <f>COUNTIF($E$2:E$962,"royalsocietypublishing.org")</f>
        <v>1</v>
      </c>
    </row>
    <row r="123" spans="1:9" x14ac:dyDescent="0.35">
      <c r="A123" s="8">
        <v>61</v>
      </c>
      <c r="B123" s="12" t="s">
        <v>986</v>
      </c>
      <c r="C123" s="5" t="s">
        <v>987</v>
      </c>
      <c r="D123" s="8">
        <v>2021</v>
      </c>
      <c r="E123" s="5" t="s">
        <v>946</v>
      </c>
      <c r="F123" s="5"/>
      <c r="H123" s="18" t="s">
        <v>5338</v>
      </c>
      <c r="I123" s="3">
        <f>COUNTIF($E$2:E$962,"scholar.archive.org")</f>
        <v>1</v>
      </c>
    </row>
    <row r="124" spans="1:9" x14ac:dyDescent="0.35">
      <c r="A124" s="8">
        <v>200</v>
      </c>
      <c r="B124" s="12" t="s">
        <v>994</v>
      </c>
      <c r="C124" s="5" t="s">
        <v>995</v>
      </c>
      <c r="D124" s="8">
        <v>2021</v>
      </c>
      <c r="E124" s="5" t="s">
        <v>946</v>
      </c>
      <c r="F124" s="5"/>
      <c r="H124" s="18" t="s">
        <v>5346</v>
      </c>
      <c r="I124" s="3">
        <f>COUNTIF($E$2:E$962,"sciencebox.uz")</f>
        <v>1</v>
      </c>
    </row>
    <row r="125" spans="1:9" x14ac:dyDescent="0.35">
      <c r="A125" s="8">
        <v>227</v>
      </c>
      <c r="B125" s="12" t="s">
        <v>1001</v>
      </c>
      <c r="C125" s="5" t="s">
        <v>1002</v>
      </c>
      <c r="D125" s="8">
        <v>2022</v>
      </c>
      <c r="E125" s="5" t="s">
        <v>946</v>
      </c>
      <c r="F125" s="5"/>
      <c r="H125" s="18" t="s">
        <v>5355</v>
      </c>
      <c r="I125" s="3">
        <f>COUNTIF($E$2:E$962,"sciendo.com")</f>
        <v>2</v>
      </c>
    </row>
    <row r="126" spans="1:9" x14ac:dyDescent="0.35">
      <c r="A126" s="8">
        <v>67</v>
      </c>
      <c r="B126" s="12" t="s">
        <v>1008</v>
      </c>
      <c r="C126" s="5" t="s">
        <v>1009</v>
      </c>
      <c r="D126" s="8">
        <v>2021</v>
      </c>
      <c r="E126" s="5" t="s">
        <v>946</v>
      </c>
      <c r="F126" s="5"/>
      <c r="H126" s="18" t="s">
        <v>5374</v>
      </c>
      <c r="I126" s="3">
        <f>COUNTIF($E$2:E$962,"scirp.org")</f>
        <v>1</v>
      </c>
    </row>
    <row r="127" spans="1:9" x14ac:dyDescent="0.35">
      <c r="A127" s="8">
        <v>139</v>
      </c>
      <c r="B127" s="12" t="s">
        <v>1015</v>
      </c>
      <c r="C127" s="5" t="s">
        <v>1016</v>
      </c>
      <c r="D127" s="8">
        <v>2023</v>
      </c>
      <c r="E127" s="5" t="s">
        <v>946</v>
      </c>
      <c r="F127" s="5"/>
      <c r="H127" s="18" t="s">
        <v>5382</v>
      </c>
      <c r="I127" s="3">
        <f>COUNTIF($E$2:E$962,"search.informit.org")</f>
        <v>1</v>
      </c>
    </row>
    <row r="128" spans="1:9" x14ac:dyDescent="0.35">
      <c r="A128" s="8">
        <v>112</v>
      </c>
      <c r="B128" s="12" t="s">
        <v>1022</v>
      </c>
      <c r="C128" s="5" t="s">
        <v>1023</v>
      </c>
      <c r="D128" s="8">
        <v>2023</v>
      </c>
      <c r="E128" s="5" t="s">
        <v>946</v>
      </c>
      <c r="F128" s="5"/>
      <c r="H128" s="18" t="s">
        <v>5392</v>
      </c>
      <c r="I128" s="3">
        <f>COUNTIF($E$2:E$962,"search.proquest.com")</f>
        <v>2</v>
      </c>
    </row>
    <row r="129" spans="1:9" x14ac:dyDescent="0.35">
      <c r="A129" s="8">
        <v>68</v>
      </c>
      <c r="B129" s="12" t="s">
        <v>1029</v>
      </c>
      <c r="C129" s="5" t="s">
        <v>1030</v>
      </c>
      <c r="D129" s="8">
        <v>2022</v>
      </c>
      <c r="E129" s="5" t="s">
        <v>946</v>
      </c>
      <c r="F129" s="5"/>
      <c r="H129" s="18" t="s">
        <v>5407</v>
      </c>
      <c r="I129" s="3">
        <f>COUNTIF($E$2:E$962,"sifisheriessciences.com")</f>
        <v>1</v>
      </c>
    </row>
    <row r="130" spans="1:9" x14ac:dyDescent="0.35">
      <c r="A130" s="8">
        <v>58</v>
      </c>
      <c r="B130" s="12" t="s">
        <v>1036</v>
      </c>
      <c r="C130" s="5" t="s">
        <v>1037</v>
      </c>
      <c r="D130" s="8">
        <v>2022</v>
      </c>
      <c r="E130" s="5" t="s">
        <v>946</v>
      </c>
      <c r="F130" s="5"/>
      <c r="H130" s="18" t="s">
        <v>5416</v>
      </c>
      <c r="I130" s="3">
        <f>COUNTIF($E$2:E$962,"Springer")</f>
        <v>116</v>
      </c>
    </row>
    <row r="131" spans="1:9" x14ac:dyDescent="0.35">
      <c r="A131" s="8">
        <v>556</v>
      </c>
      <c r="B131" s="12" t="s">
        <v>1043</v>
      </c>
      <c r="C131" s="5" t="s">
        <v>1044</v>
      </c>
      <c r="D131" s="8">
        <v>2021</v>
      </c>
      <c r="E131" s="5" t="s">
        <v>946</v>
      </c>
      <c r="F131" s="5"/>
      <c r="H131" s="18" t="s">
        <v>6319</v>
      </c>
      <c r="I131" s="3">
        <f>COUNTIF($E$2:E$962,"static.poder360.com.br")</f>
        <v>1</v>
      </c>
    </row>
    <row r="132" spans="1:9" x14ac:dyDescent="0.35">
      <c r="A132" s="8">
        <v>237</v>
      </c>
      <c r="B132" s="12" t="s">
        <v>1050</v>
      </c>
      <c r="C132" s="5" t="s">
        <v>1051</v>
      </c>
      <c r="D132" s="8">
        <v>2022</v>
      </c>
      <c r="E132" s="5" t="s">
        <v>946</v>
      </c>
      <c r="F132" s="5"/>
      <c r="H132" s="18" t="s">
        <v>6327</v>
      </c>
      <c r="I132" s="3">
        <f>COUNTIF($E$2:E$962,"stepacademic.net")</f>
        <v>1</v>
      </c>
    </row>
    <row r="133" spans="1:9" x14ac:dyDescent="0.35">
      <c r="A133" s="8">
        <v>70</v>
      </c>
      <c r="B133" s="12" t="s">
        <v>1057</v>
      </c>
      <c r="C133" s="5" t="s">
        <v>1058</v>
      </c>
      <c r="D133" s="8">
        <v>2021</v>
      </c>
      <c r="E133" s="5" t="s">
        <v>946</v>
      </c>
      <c r="F133" s="5"/>
      <c r="H133" s="18" t="s">
        <v>6336</v>
      </c>
      <c r="I133" s="3">
        <f>COUNTIF($E$2:E$962,"sussex.figshare.com")</f>
        <v>1</v>
      </c>
    </row>
    <row r="134" spans="1:9" x14ac:dyDescent="0.35">
      <c r="A134" s="8">
        <v>78</v>
      </c>
      <c r="B134" s="12" t="s">
        <v>1064</v>
      </c>
      <c r="C134" s="5" t="s">
        <v>1065</v>
      </c>
      <c r="D134" s="8">
        <v>2023</v>
      </c>
      <c r="E134" s="5" t="s">
        <v>946</v>
      </c>
      <c r="F134" s="5"/>
      <c r="H134" s="18" t="s">
        <v>6344</v>
      </c>
      <c r="I134" s="3">
        <f>COUNTIF($E$2:E$962,"Taylor &amp;Francis")</f>
        <v>51</v>
      </c>
    </row>
    <row r="135" spans="1:9" x14ac:dyDescent="0.35">
      <c r="A135" s="8">
        <v>101</v>
      </c>
      <c r="B135" s="12" t="s">
        <v>1070</v>
      </c>
      <c r="C135" s="5" t="s">
        <v>1071</v>
      </c>
      <c r="D135" s="8">
        <v>2022</v>
      </c>
      <c r="E135" s="5" t="s">
        <v>946</v>
      </c>
      <c r="F135" s="5"/>
      <c r="H135" s="18" t="s">
        <v>6774</v>
      </c>
      <c r="I135" s="3">
        <f>COUNTIF($E$2:E$962,"taylorfrancis.com")</f>
        <v>5</v>
      </c>
    </row>
    <row r="136" spans="1:9" x14ac:dyDescent="0.35">
      <c r="A136" s="8">
        <v>57</v>
      </c>
      <c r="B136" s="12" t="s">
        <v>1078</v>
      </c>
      <c r="C136" s="5" t="s">
        <v>1079</v>
      </c>
      <c r="D136" s="8">
        <v>2022</v>
      </c>
      <c r="E136" s="5" t="s">
        <v>946</v>
      </c>
      <c r="F136" s="5"/>
      <c r="H136" s="18" t="s">
        <v>6816</v>
      </c>
      <c r="I136" s="3">
        <f>COUNTIF($E$2:E$962,"thelancet.com")</f>
        <v>2</v>
      </c>
    </row>
    <row r="137" spans="1:9" x14ac:dyDescent="0.35">
      <c r="A137" s="8">
        <v>60</v>
      </c>
      <c r="B137" s="12" t="s">
        <v>1084</v>
      </c>
      <c r="C137" s="5" t="s">
        <v>1085</v>
      </c>
      <c r="D137" s="8">
        <v>2022</v>
      </c>
      <c r="E137" s="5" t="s">
        <v>946</v>
      </c>
      <c r="F137" s="5"/>
      <c r="H137" s="18" t="s">
        <v>6831</v>
      </c>
      <c r="I137" s="3">
        <f>COUNTIF($E$2:E$962,"thuvienso.hoasen.edu.vn")</f>
        <v>1</v>
      </c>
    </row>
    <row r="138" spans="1:9" x14ac:dyDescent="0.35">
      <c r="A138" s="8">
        <v>129</v>
      </c>
      <c r="B138" s="12" t="s">
        <v>1091</v>
      </c>
      <c r="C138" s="5" t="s">
        <v>1092</v>
      </c>
      <c r="D138" s="8">
        <v>2023</v>
      </c>
      <c r="E138" s="5" t="s">
        <v>946</v>
      </c>
      <c r="F138" s="5"/>
      <c r="H138" s="18" t="s">
        <v>6840</v>
      </c>
      <c r="I138" s="3">
        <f>COUNTIF($E$2:E$962,"tsapps.nist.gov")</f>
        <v>1</v>
      </c>
    </row>
    <row r="139" spans="1:9" x14ac:dyDescent="0.35">
      <c r="A139" s="8">
        <v>146</v>
      </c>
      <c r="B139" s="12" t="s">
        <v>1098</v>
      </c>
      <c r="C139" s="5" t="s">
        <v>1099</v>
      </c>
      <c r="D139" s="8">
        <v>2021</v>
      </c>
      <c r="E139" s="5" t="s">
        <v>946</v>
      </c>
      <c r="F139" s="5"/>
      <c r="H139" s="18" t="s">
        <v>6848</v>
      </c>
      <c r="I139" s="3">
        <f>COUNTIF($E$2:E$962,"upcommons.upc.edu")</f>
        <v>1</v>
      </c>
    </row>
    <row r="140" spans="1:9" x14ac:dyDescent="0.35">
      <c r="A140" s="8">
        <v>42</v>
      </c>
      <c r="B140" s="12" t="s">
        <v>1106</v>
      </c>
      <c r="C140" s="5" t="s">
        <v>1107</v>
      </c>
      <c r="D140" s="8">
        <v>2022</v>
      </c>
      <c r="E140" s="5" t="s">
        <v>946</v>
      </c>
      <c r="F140" s="5"/>
      <c r="H140" s="18" t="s">
        <v>6857</v>
      </c>
      <c r="I140" s="3">
        <f>COUNTIF($E$2:E$962,"Wiley Online Library")</f>
        <v>52</v>
      </c>
    </row>
    <row r="141" spans="1:9" x14ac:dyDescent="0.35">
      <c r="A141" s="8">
        <v>135</v>
      </c>
      <c r="B141" s="12" t="s">
        <v>1112</v>
      </c>
      <c r="C141" s="5" t="s">
        <v>1113</v>
      </c>
      <c r="D141" s="8">
        <v>2022</v>
      </c>
      <c r="E141" s="5" t="s">
        <v>946</v>
      </c>
      <c r="F141" s="5"/>
      <c r="H141" s="18" t="s">
        <v>7300</v>
      </c>
      <c r="I141" s="3">
        <f>COUNTIF($E$2:E$962,"wjarr.com")</f>
        <v>2</v>
      </c>
    </row>
    <row r="142" spans="1:9" x14ac:dyDescent="0.35">
      <c r="A142" s="8">
        <v>382</v>
      </c>
      <c r="B142" s="12" t="s">
        <v>1120</v>
      </c>
      <c r="C142" s="5" t="s">
        <v>1121</v>
      </c>
      <c r="D142" s="8">
        <v>2021</v>
      </c>
      <c r="E142" s="5" t="s">
        <v>946</v>
      </c>
      <c r="F142" s="5"/>
      <c r="H142" s="18" t="s">
        <v>7315</v>
      </c>
      <c r="I142" s="3">
        <f>COUNTIF($E$2:E$962,"World Scientific")</f>
        <v>2</v>
      </c>
    </row>
    <row r="143" spans="1:9" x14ac:dyDescent="0.35">
      <c r="A143" s="8">
        <v>2062</v>
      </c>
      <c r="B143" s="12" t="s">
        <v>1128</v>
      </c>
      <c r="C143" s="5" t="s">
        <v>1129</v>
      </c>
      <c r="D143" s="8">
        <v>2021</v>
      </c>
      <c r="E143" s="5" t="s">
        <v>946</v>
      </c>
      <c r="F143" s="5"/>
      <c r="H143" s="18" t="s">
        <v>7332</v>
      </c>
      <c r="I143" s="3">
        <f>COUNTIF($E$2:E$962,"wseas.com")</f>
        <v>1</v>
      </c>
    </row>
    <row r="144" spans="1:9" x14ac:dyDescent="0.35">
      <c r="A144" s="8">
        <v>692</v>
      </c>
      <c r="B144" s="12" t="s">
        <v>1135</v>
      </c>
      <c r="C144" s="5" t="s">
        <v>1136</v>
      </c>
      <c r="D144" s="8">
        <v>2021</v>
      </c>
      <c r="E144" s="5" t="s">
        <v>946</v>
      </c>
      <c r="F144" s="5"/>
      <c r="H144" s="4" t="s">
        <v>7337</v>
      </c>
      <c r="I144" s="4">
        <f>SUM(I3:I143)</f>
        <v>953</v>
      </c>
    </row>
    <row r="145" spans="1:6" x14ac:dyDescent="0.35">
      <c r="A145" s="8">
        <v>43</v>
      </c>
      <c r="B145" s="12" t="s">
        <v>1143</v>
      </c>
      <c r="C145" s="5" t="s">
        <v>1144</v>
      </c>
      <c r="D145" s="8">
        <v>2021</v>
      </c>
      <c r="E145" s="5" t="s">
        <v>946</v>
      </c>
      <c r="F145" s="5"/>
    </row>
    <row r="146" spans="1:6" x14ac:dyDescent="0.35">
      <c r="A146" s="8">
        <v>191</v>
      </c>
      <c r="B146" s="12" t="s">
        <v>1151</v>
      </c>
      <c r="C146" s="5" t="s">
        <v>1152</v>
      </c>
      <c r="D146" s="8">
        <v>2023</v>
      </c>
      <c r="E146" s="5" t="s">
        <v>946</v>
      </c>
      <c r="F146" s="5"/>
    </row>
    <row r="147" spans="1:6" x14ac:dyDescent="0.35">
      <c r="A147" s="8">
        <v>128</v>
      </c>
      <c r="B147" s="12" t="s">
        <v>1158</v>
      </c>
      <c r="C147" s="5" t="s">
        <v>1159</v>
      </c>
      <c r="D147" s="8">
        <v>2021</v>
      </c>
      <c r="E147" s="5" t="s">
        <v>946</v>
      </c>
      <c r="F147" s="5"/>
    </row>
    <row r="148" spans="1:6" x14ac:dyDescent="0.35">
      <c r="A148" s="8">
        <v>192</v>
      </c>
      <c r="B148" s="12" t="s">
        <v>1165</v>
      </c>
      <c r="C148" s="5" t="s">
        <v>1166</v>
      </c>
      <c r="D148" s="8">
        <v>2023</v>
      </c>
      <c r="E148" s="5" t="s">
        <v>946</v>
      </c>
      <c r="F148" s="5"/>
    </row>
    <row r="149" spans="1:6" x14ac:dyDescent="0.35">
      <c r="A149" s="8">
        <v>119</v>
      </c>
      <c r="B149" s="12" t="s">
        <v>1173</v>
      </c>
      <c r="C149" s="5" t="s">
        <v>1174</v>
      </c>
      <c r="D149" s="8">
        <v>2022</v>
      </c>
      <c r="E149" s="5" t="s">
        <v>946</v>
      </c>
      <c r="F149" s="5"/>
    </row>
    <row r="150" spans="1:6" x14ac:dyDescent="0.35">
      <c r="A150" s="8">
        <v>150</v>
      </c>
      <c r="B150" s="12" t="s">
        <v>1180</v>
      </c>
      <c r="C150" s="5" t="s">
        <v>1181</v>
      </c>
      <c r="D150" s="8">
        <v>2021</v>
      </c>
      <c r="E150" s="5" t="s">
        <v>946</v>
      </c>
      <c r="F150" s="5"/>
    </row>
    <row r="151" spans="1:6" x14ac:dyDescent="0.35">
      <c r="A151" s="8">
        <v>84</v>
      </c>
      <c r="B151" s="12" t="s">
        <v>1188</v>
      </c>
      <c r="C151" s="5" t="s">
        <v>1189</v>
      </c>
      <c r="D151" s="8">
        <v>2021</v>
      </c>
      <c r="E151" s="5" t="s">
        <v>946</v>
      </c>
      <c r="F151" s="5"/>
    </row>
    <row r="152" spans="1:6" x14ac:dyDescent="0.35">
      <c r="A152" s="8">
        <v>64</v>
      </c>
      <c r="B152" s="12" t="s">
        <v>1195</v>
      </c>
      <c r="C152" s="5" t="s">
        <v>1196</v>
      </c>
      <c r="D152" s="8">
        <v>2021</v>
      </c>
      <c r="E152" s="5" t="s">
        <v>946</v>
      </c>
      <c r="F152" s="5"/>
    </row>
    <row r="153" spans="1:6" x14ac:dyDescent="0.35">
      <c r="A153" s="8">
        <v>144</v>
      </c>
      <c r="B153" s="12" t="s">
        <v>1202</v>
      </c>
      <c r="C153" s="5" t="s">
        <v>1203</v>
      </c>
      <c r="D153" s="8">
        <v>2021</v>
      </c>
      <c r="E153" s="5" t="s">
        <v>946</v>
      </c>
      <c r="F153" s="5"/>
    </row>
    <row r="154" spans="1:6" x14ac:dyDescent="0.35">
      <c r="A154" s="8">
        <v>464</v>
      </c>
      <c r="B154" s="12" t="s">
        <v>1210</v>
      </c>
      <c r="C154" s="5" t="s">
        <v>1211</v>
      </c>
      <c r="D154" s="8">
        <v>2021</v>
      </c>
      <c r="E154" s="5" t="s">
        <v>946</v>
      </c>
      <c r="F154" s="5"/>
    </row>
    <row r="155" spans="1:6" x14ac:dyDescent="0.35">
      <c r="A155" s="8">
        <v>83</v>
      </c>
      <c r="B155" s="12" t="s">
        <v>1217</v>
      </c>
      <c r="C155" s="5" t="s">
        <v>1218</v>
      </c>
      <c r="D155" s="8">
        <v>2021</v>
      </c>
      <c r="E155" s="5" t="s">
        <v>946</v>
      </c>
      <c r="F155" s="5"/>
    </row>
    <row r="156" spans="1:6" x14ac:dyDescent="0.35">
      <c r="A156" s="8">
        <v>35</v>
      </c>
      <c r="B156" s="12" t="s">
        <v>1224</v>
      </c>
      <c r="C156" s="5" t="s">
        <v>1225</v>
      </c>
      <c r="D156" s="8">
        <v>2022</v>
      </c>
      <c r="E156" s="5" t="s">
        <v>946</v>
      </c>
      <c r="F156" s="5"/>
    </row>
    <row r="157" spans="1:6" x14ac:dyDescent="0.35">
      <c r="A157" s="8">
        <v>87</v>
      </c>
      <c r="B157" s="12" t="s">
        <v>1231</v>
      </c>
      <c r="C157" s="5" t="s">
        <v>1232</v>
      </c>
      <c r="D157" s="8">
        <v>2022</v>
      </c>
      <c r="E157" s="5" t="s">
        <v>946</v>
      </c>
      <c r="F157" s="5"/>
    </row>
    <row r="158" spans="1:6" x14ac:dyDescent="0.35">
      <c r="A158" s="8">
        <v>73</v>
      </c>
      <c r="B158" s="12" t="s">
        <v>1237</v>
      </c>
      <c r="C158" s="5" t="s">
        <v>1238</v>
      </c>
      <c r="D158" s="8">
        <v>2022</v>
      </c>
      <c r="E158" s="5" t="s">
        <v>946</v>
      </c>
      <c r="F158" s="5"/>
    </row>
    <row r="159" spans="1:6" x14ac:dyDescent="0.35">
      <c r="A159" s="8">
        <v>86</v>
      </c>
      <c r="B159" s="12" t="s">
        <v>1244</v>
      </c>
      <c r="C159" s="5" t="s">
        <v>1245</v>
      </c>
      <c r="D159" s="8">
        <v>2022</v>
      </c>
      <c r="E159" s="5" t="s">
        <v>946</v>
      </c>
      <c r="F159" s="5"/>
    </row>
    <row r="160" spans="1:6" x14ac:dyDescent="0.35">
      <c r="A160" s="8">
        <v>60</v>
      </c>
      <c r="B160" s="12" t="s">
        <v>1251</v>
      </c>
      <c r="C160" s="5" t="s">
        <v>1252</v>
      </c>
      <c r="D160" s="8">
        <v>2023</v>
      </c>
      <c r="E160" s="5" t="s">
        <v>946</v>
      </c>
      <c r="F160" s="5"/>
    </row>
    <row r="161" spans="1:6" x14ac:dyDescent="0.35">
      <c r="A161" s="8">
        <v>156</v>
      </c>
      <c r="B161" s="12" t="s">
        <v>1258</v>
      </c>
      <c r="C161" s="5" t="s">
        <v>1259</v>
      </c>
      <c r="D161" s="8">
        <v>2023</v>
      </c>
      <c r="E161" s="5" t="s">
        <v>946</v>
      </c>
      <c r="F161" s="5"/>
    </row>
    <row r="162" spans="1:6" x14ac:dyDescent="0.35">
      <c r="A162" s="8">
        <v>113</v>
      </c>
      <c r="B162" s="12" t="s">
        <v>1265</v>
      </c>
      <c r="C162" s="5" t="s">
        <v>1266</v>
      </c>
      <c r="D162" s="8">
        <v>2021</v>
      </c>
      <c r="E162" s="5" t="s">
        <v>946</v>
      </c>
      <c r="F162" s="5"/>
    </row>
    <row r="163" spans="1:6" x14ac:dyDescent="0.35">
      <c r="A163" s="8">
        <v>595</v>
      </c>
      <c r="B163" s="12" t="s">
        <v>1271</v>
      </c>
      <c r="C163" s="5" t="s">
        <v>1272</v>
      </c>
      <c r="D163" s="8">
        <v>2021</v>
      </c>
      <c r="E163" s="5" t="s">
        <v>946</v>
      </c>
      <c r="F163" s="5"/>
    </row>
    <row r="164" spans="1:6" x14ac:dyDescent="0.35">
      <c r="A164" s="8">
        <v>56</v>
      </c>
      <c r="B164" s="12" t="s">
        <v>1279</v>
      </c>
      <c r="C164" s="5" t="s">
        <v>1280</v>
      </c>
      <c r="D164" s="8">
        <v>2022</v>
      </c>
      <c r="E164" s="5" t="s">
        <v>946</v>
      </c>
      <c r="F164" s="5"/>
    </row>
    <row r="165" spans="1:6" x14ac:dyDescent="0.35">
      <c r="A165" s="8">
        <v>167</v>
      </c>
      <c r="B165" s="12" t="s">
        <v>1286</v>
      </c>
      <c r="C165" s="5" t="s">
        <v>1287</v>
      </c>
      <c r="D165" s="8">
        <v>2021</v>
      </c>
      <c r="E165" s="5" t="s">
        <v>946</v>
      </c>
      <c r="F165" s="5"/>
    </row>
    <row r="166" spans="1:6" x14ac:dyDescent="0.35">
      <c r="A166" s="8">
        <v>667</v>
      </c>
      <c r="B166" s="12" t="s">
        <v>1294</v>
      </c>
      <c r="C166" s="5" t="s">
        <v>1295</v>
      </c>
      <c r="D166" s="8">
        <v>2021</v>
      </c>
      <c r="E166" s="5" t="s">
        <v>946</v>
      </c>
      <c r="F166" s="5"/>
    </row>
    <row r="167" spans="1:6" x14ac:dyDescent="0.35">
      <c r="A167" s="8">
        <v>124</v>
      </c>
      <c r="B167" s="12" t="s">
        <v>1300</v>
      </c>
      <c r="C167" s="5" t="s">
        <v>1301</v>
      </c>
      <c r="D167" s="8">
        <v>2022</v>
      </c>
      <c r="E167" s="5" t="s">
        <v>946</v>
      </c>
      <c r="F167" s="5"/>
    </row>
    <row r="168" spans="1:6" x14ac:dyDescent="0.35">
      <c r="A168" s="8">
        <v>393</v>
      </c>
      <c r="B168" s="12" t="s">
        <v>1306</v>
      </c>
      <c r="C168" s="5" t="s">
        <v>1307</v>
      </c>
      <c r="D168" s="8">
        <v>2021</v>
      </c>
      <c r="E168" s="5" t="s">
        <v>946</v>
      </c>
      <c r="F168" s="5"/>
    </row>
    <row r="169" spans="1:6" x14ac:dyDescent="0.35">
      <c r="A169" s="8">
        <v>105</v>
      </c>
      <c r="B169" s="12" t="s">
        <v>1314</v>
      </c>
      <c r="C169" s="5" t="s">
        <v>1315</v>
      </c>
      <c r="D169" s="8">
        <v>2022</v>
      </c>
      <c r="E169" s="5" t="s">
        <v>946</v>
      </c>
      <c r="F169" s="5"/>
    </row>
    <row r="170" spans="1:6" x14ac:dyDescent="0.35">
      <c r="A170" s="8">
        <v>64</v>
      </c>
      <c r="B170" s="12" t="s">
        <v>1321</v>
      </c>
      <c r="C170" s="5" t="s">
        <v>1322</v>
      </c>
      <c r="D170" s="8">
        <v>2023</v>
      </c>
      <c r="E170" s="5" t="s">
        <v>946</v>
      </c>
      <c r="F170" s="5"/>
    </row>
    <row r="171" spans="1:6" x14ac:dyDescent="0.35">
      <c r="A171" s="8">
        <v>83</v>
      </c>
      <c r="B171" s="12" t="s">
        <v>1328</v>
      </c>
      <c r="C171" s="5" t="s">
        <v>1329</v>
      </c>
      <c r="D171" s="8">
        <v>2022</v>
      </c>
      <c r="E171" s="5" t="s">
        <v>946</v>
      </c>
      <c r="F171" s="5"/>
    </row>
    <row r="172" spans="1:6" x14ac:dyDescent="0.35">
      <c r="A172" s="8">
        <v>159</v>
      </c>
      <c r="B172" s="12" t="s">
        <v>1335</v>
      </c>
      <c r="C172" s="5" t="s">
        <v>1336</v>
      </c>
      <c r="D172" s="8">
        <v>2022</v>
      </c>
      <c r="E172" s="5" t="s">
        <v>946</v>
      </c>
      <c r="F172" s="5"/>
    </row>
    <row r="173" spans="1:6" x14ac:dyDescent="0.35">
      <c r="A173" s="8">
        <v>263</v>
      </c>
      <c r="B173" s="12" t="s">
        <v>1341</v>
      </c>
      <c r="C173" s="5" t="s">
        <v>1342</v>
      </c>
      <c r="D173" s="8">
        <v>2021</v>
      </c>
      <c r="E173" s="5" t="s">
        <v>946</v>
      </c>
      <c r="F173" s="5"/>
    </row>
    <row r="174" spans="1:6" x14ac:dyDescent="0.35">
      <c r="A174" s="8">
        <v>80</v>
      </c>
      <c r="B174" s="12" t="s">
        <v>1349</v>
      </c>
      <c r="C174" s="5" t="s">
        <v>1350</v>
      </c>
      <c r="D174" s="8">
        <v>2023</v>
      </c>
      <c r="E174" s="5" t="s">
        <v>946</v>
      </c>
      <c r="F174" s="5"/>
    </row>
    <row r="175" spans="1:6" x14ac:dyDescent="0.35">
      <c r="A175" s="8">
        <v>67</v>
      </c>
      <c r="B175" s="12" t="s">
        <v>1356</v>
      </c>
      <c r="C175" s="5" t="s">
        <v>1357</v>
      </c>
      <c r="D175" s="8">
        <v>2022</v>
      </c>
      <c r="E175" s="5" t="s">
        <v>946</v>
      </c>
      <c r="F175" s="5"/>
    </row>
    <row r="176" spans="1:6" x14ac:dyDescent="0.35">
      <c r="A176" s="8">
        <v>61</v>
      </c>
      <c r="B176" s="12" t="s">
        <v>1364</v>
      </c>
      <c r="C176" s="5" t="s">
        <v>1365</v>
      </c>
      <c r="D176" s="8">
        <v>2021</v>
      </c>
      <c r="E176" s="5" t="s">
        <v>946</v>
      </c>
      <c r="F176" s="5"/>
    </row>
    <row r="177" spans="1:6" x14ac:dyDescent="0.35">
      <c r="A177" s="8">
        <v>73</v>
      </c>
      <c r="B177" s="12" t="s">
        <v>1372</v>
      </c>
      <c r="C177" s="5" t="s">
        <v>1373</v>
      </c>
      <c r="D177" s="8">
        <v>2023</v>
      </c>
      <c r="E177" s="5" t="s">
        <v>946</v>
      </c>
      <c r="F177" s="5"/>
    </row>
    <row r="178" spans="1:6" x14ac:dyDescent="0.35">
      <c r="A178" s="8">
        <v>119</v>
      </c>
      <c r="B178" s="12" t="s">
        <v>1379</v>
      </c>
      <c r="C178" s="5" t="s">
        <v>1380</v>
      </c>
      <c r="D178" s="8">
        <v>2021</v>
      </c>
      <c r="E178" s="5" t="s">
        <v>946</v>
      </c>
      <c r="F178" s="5"/>
    </row>
    <row r="179" spans="1:6" x14ac:dyDescent="0.35">
      <c r="A179" s="8">
        <v>140</v>
      </c>
      <c r="B179" s="12" t="s">
        <v>1385</v>
      </c>
      <c r="C179" s="5" t="s">
        <v>1386</v>
      </c>
      <c r="D179" s="8">
        <v>2023</v>
      </c>
      <c r="E179" s="5" t="s">
        <v>946</v>
      </c>
      <c r="F179" s="5"/>
    </row>
    <row r="180" spans="1:6" x14ac:dyDescent="0.35">
      <c r="A180" s="8">
        <v>95</v>
      </c>
      <c r="B180" s="12" t="s">
        <v>1392</v>
      </c>
      <c r="C180" s="5" t="s">
        <v>1393</v>
      </c>
      <c r="D180" s="8">
        <v>2021</v>
      </c>
      <c r="E180" s="5" t="s">
        <v>946</v>
      </c>
      <c r="F180" s="5"/>
    </row>
    <row r="181" spans="1:6" x14ac:dyDescent="0.35">
      <c r="A181" s="8">
        <v>80</v>
      </c>
      <c r="B181" s="12" t="s">
        <v>1398</v>
      </c>
      <c r="C181" s="5" t="s">
        <v>1399</v>
      </c>
      <c r="D181" s="8">
        <v>2021</v>
      </c>
      <c r="E181" s="5" t="s">
        <v>946</v>
      </c>
      <c r="F181" s="5"/>
    </row>
    <row r="182" spans="1:6" x14ac:dyDescent="0.35">
      <c r="A182" s="8">
        <v>52</v>
      </c>
      <c r="B182" s="12" t="s">
        <v>1405</v>
      </c>
      <c r="C182" s="5" t="s">
        <v>1406</v>
      </c>
      <c r="D182" s="8">
        <v>2022</v>
      </c>
      <c r="E182" s="5" t="s">
        <v>946</v>
      </c>
      <c r="F182" s="5"/>
    </row>
    <row r="183" spans="1:6" x14ac:dyDescent="0.35">
      <c r="A183" s="8">
        <v>59</v>
      </c>
      <c r="B183" s="12" t="s">
        <v>1412</v>
      </c>
      <c r="C183" s="5" t="s">
        <v>1413</v>
      </c>
      <c r="D183" s="8">
        <v>2024</v>
      </c>
      <c r="E183" s="5" t="s">
        <v>946</v>
      </c>
      <c r="F183" s="5"/>
    </row>
    <row r="184" spans="1:6" x14ac:dyDescent="0.35">
      <c r="A184" s="8">
        <v>300</v>
      </c>
      <c r="B184" s="12" t="s">
        <v>1419</v>
      </c>
      <c r="C184" s="5" t="s">
        <v>1420</v>
      </c>
      <c r="D184" s="8">
        <v>2022</v>
      </c>
      <c r="E184" s="5" t="s">
        <v>946</v>
      </c>
      <c r="F184" s="5"/>
    </row>
    <row r="185" spans="1:6" x14ac:dyDescent="0.35">
      <c r="A185" s="8">
        <v>325</v>
      </c>
      <c r="B185" s="12" t="s">
        <v>1426</v>
      </c>
      <c r="C185" s="5" t="s">
        <v>1427</v>
      </c>
      <c r="D185" s="8">
        <v>2021</v>
      </c>
      <c r="E185" s="5" t="s">
        <v>946</v>
      </c>
      <c r="F185" s="5"/>
    </row>
    <row r="186" spans="1:6" x14ac:dyDescent="0.35">
      <c r="A186" s="8">
        <v>262</v>
      </c>
      <c r="B186" s="12" t="s">
        <v>1433</v>
      </c>
      <c r="C186" s="5" t="s">
        <v>1434</v>
      </c>
      <c r="D186" s="8">
        <v>2021</v>
      </c>
      <c r="E186" s="5" t="s">
        <v>946</v>
      </c>
      <c r="F186" s="5"/>
    </row>
    <row r="187" spans="1:6" x14ac:dyDescent="0.35">
      <c r="A187" s="8">
        <v>79</v>
      </c>
      <c r="B187" s="12" t="s">
        <v>1439</v>
      </c>
      <c r="C187" s="5" t="s">
        <v>1440</v>
      </c>
      <c r="D187" s="8">
        <v>2021</v>
      </c>
      <c r="E187" s="5" t="s">
        <v>946</v>
      </c>
      <c r="F187" s="5"/>
    </row>
    <row r="188" spans="1:6" x14ac:dyDescent="0.35">
      <c r="A188" s="8">
        <v>121</v>
      </c>
      <c r="B188" s="12" t="s">
        <v>1447</v>
      </c>
      <c r="C188" s="5" t="s">
        <v>1448</v>
      </c>
      <c r="D188" s="8">
        <v>2022</v>
      </c>
      <c r="E188" s="5" t="s">
        <v>946</v>
      </c>
      <c r="F188" s="5"/>
    </row>
    <row r="189" spans="1:6" x14ac:dyDescent="0.35">
      <c r="A189" s="8">
        <v>292</v>
      </c>
      <c r="B189" s="12" t="s">
        <v>1454</v>
      </c>
      <c r="C189" s="5" t="s">
        <v>1455</v>
      </c>
      <c r="D189" s="8">
        <v>2022</v>
      </c>
      <c r="E189" s="5" t="s">
        <v>946</v>
      </c>
      <c r="F189" s="5"/>
    </row>
    <row r="190" spans="1:6" x14ac:dyDescent="0.35">
      <c r="A190" s="8">
        <v>146</v>
      </c>
      <c r="B190" s="12" t="s">
        <v>1461</v>
      </c>
      <c r="C190" s="5" t="s">
        <v>1462</v>
      </c>
      <c r="D190" s="8">
        <v>2022</v>
      </c>
      <c r="E190" s="5" t="s">
        <v>946</v>
      </c>
      <c r="F190" s="5"/>
    </row>
    <row r="191" spans="1:6" x14ac:dyDescent="0.35">
      <c r="A191" s="8">
        <v>205</v>
      </c>
      <c r="B191" s="12" t="s">
        <v>1467</v>
      </c>
      <c r="C191" s="5" t="s">
        <v>1468</v>
      </c>
      <c r="D191" s="8">
        <v>2021</v>
      </c>
      <c r="E191" s="5" t="s">
        <v>946</v>
      </c>
      <c r="F191" s="5"/>
    </row>
    <row r="192" spans="1:6" x14ac:dyDescent="0.35">
      <c r="A192" s="8">
        <v>349</v>
      </c>
      <c r="B192" s="12" t="s">
        <v>1475</v>
      </c>
      <c r="C192" s="5" t="s">
        <v>1476</v>
      </c>
      <c r="D192" s="8">
        <v>2021</v>
      </c>
      <c r="E192" s="5" t="s">
        <v>946</v>
      </c>
      <c r="F192" s="5"/>
    </row>
    <row r="193" spans="1:6" x14ac:dyDescent="0.35">
      <c r="A193" s="8">
        <v>98</v>
      </c>
      <c r="B193" s="12" t="s">
        <v>1482</v>
      </c>
      <c r="C193" s="5" t="s">
        <v>1483</v>
      </c>
      <c r="D193" s="8">
        <v>2021</v>
      </c>
      <c r="E193" s="5" t="s">
        <v>946</v>
      </c>
      <c r="F193" s="5"/>
    </row>
    <row r="194" spans="1:6" x14ac:dyDescent="0.35">
      <c r="A194" s="8">
        <v>129</v>
      </c>
      <c r="B194" s="12" t="s">
        <v>1489</v>
      </c>
      <c r="C194" s="5" t="s">
        <v>1490</v>
      </c>
      <c r="D194" s="8">
        <v>2023</v>
      </c>
      <c r="E194" s="5" t="s">
        <v>946</v>
      </c>
      <c r="F194" s="5"/>
    </row>
    <row r="195" spans="1:6" x14ac:dyDescent="0.35">
      <c r="A195" s="8">
        <v>375</v>
      </c>
      <c r="B195" s="12" t="s">
        <v>1496</v>
      </c>
      <c r="C195" s="5" t="s">
        <v>1497</v>
      </c>
      <c r="D195" s="8">
        <v>2021</v>
      </c>
      <c r="E195" s="5" t="s">
        <v>946</v>
      </c>
      <c r="F195" s="5"/>
    </row>
    <row r="196" spans="1:6" x14ac:dyDescent="0.35">
      <c r="A196" s="8">
        <v>149</v>
      </c>
      <c r="B196" s="12" t="s">
        <v>1503</v>
      </c>
      <c r="C196" s="5" t="s">
        <v>1504</v>
      </c>
      <c r="D196" s="8">
        <v>2022</v>
      </c>
      <c r="E196" s="5" t="s">
        <v>946</v>
      </c>
      <c r="F196" s="5"/>
    </row>
    <row r="197" spans="1:6" x14ac:dyDescent="0.35">
      <c r="A197" s="8">
        <v>500</v>
      </c>
      <c r="B197" s="12" t="s">
        <v>1510</v>
      </c>
      <c r="C197" s="5" t="s">
        <v>1511</v>
      </c>
      <c r="D197" s="8">
        <v>2021</v>
      </c>
      <c r="E197" s="5" t="s">
        <v>946</v>
      </c>
      <c r="F197" s="5"/>
    </row>
    <row r="198" spans="1:6" x14ac:dyDescent="0.35">
      <c r="A198" s="8">
        <v>245</v>
      </c>
      <c r="B198" s="12" t="s">
        <v>1518</v>
      </c>
      <c r="C198" s="5" t="s">
        <v>1519</v>
      </c>
      <c r="D198" s="8">
        <v>2021</v>
      </c>
      <c r="E198" s="5" t="s">
        <v>946</v>
      </c>
      <c r="F198" s="5"/>
    </row>
    <row r="199" spans="1:6" x14ac:dyDescent="0.35">
      <c r="A199" s="8">
        <v>149</v>
      </c>
      <c r="B199" s="12" t="s">
        <v>1526</v>
      </c>
      <c r="C199" s="5" t="s">
        <v>1527</v>
      </c>
      <c r="D199" s="8">
        <v>2022</v>
      </c>
      <c r="E199" s="5" t="s">
        <v>946</v>
      </c>
      <c r="F199" s="5"/>
    </row>
    <row r="200" spans="1:6" x14ac:dyDescent="0.35">
      <c r="A200" s="8">
        <v>150</v>
      </c>
      <c r="B200" s="12" t="s">
        <v>1532</v>
      </c>
      <c r="C200" s="5" t="s">
        <v>1533</v>
      </c>
      <c r="D200" s="8">
        <v>2021</v>
      </c>
      <c r="E200" s="5" t="s">
        <v>946</v>
      </c>
      <c r="F200" s="5"/>
    </row>
    <row r="201" spans="1:6" x14ac:dyDescent="0.35">
      <c r="A201" s="8">
        <v>47</v>
      </c>
      <c r="B201" s="12" t="s">
        <v>1540</v>
      </c>
      <c r="C201" s="5" t="s">
        <v>1541</v>
      </c>
      <c r="D201" s="8">
        <v>2021</v>
      </c>
      <c r="E201" s="5" t="s">
        <v>946</v>
      </c>
      <c r="F201" s="5"/>
    </row>
    <row r="202" spans="1:6" x14ac:dyDescent="0.35">
      <c r="A202" s="8">
        <v>109</v>
      </c>
      <c r="B202" s="12" t="s">
        <v>1433</v>
      </c>
      <c r="C202" s="5" t="s">
        <v>1548</v>
      </c>
      <c r="D202" s="8">
        <v>2022</v>
      </c>
      <c r="E202" s="5" t="s">
        <v>946</v>
      </c>
      <c r="F202" s="5"/>
    </row>
    <row r="203" spans="1:6" x14ac:dyDescent="0.35">
      <c r="A203" s="8">
        <v>366</v>
      </c>
      <c r="B203" s="12" t="s">
        <v>1553</v>
      </c>
      <c r="C203" s="5" t="s">
        <v>1554</v>
      </c>
      <c r="D203" s="8">
        <v>2022</v>
      </c>
      <c r="E203" s="5" t="s">
        <v>946</v>
      </c>
      <c r="F203" s="5"/>
    </row>
    <row r="204" spans="1:6" x14ac:dyDescent="0.35">
      <c r="A204" s="8">
        <v>124</v>
      </c>
      <c r="B204" s="12" t="s">
        <v>1560</v>
      </c>
      <c r="C204" s="5" t="s">
        <v>1561</v>
      </c>
      <c r="D204" s="8">
        <v>2021</v>
      </c>
      <c r="E204" s="5" t="s">
        <v>946</v>
      </c>
      <c r="F204" s="5"/>
    </row>
    <row r="205" spans="1:6" x14ac:dyDescent="0.35">
      <c r="A205" s="8">
        <v>141</v>
      </c>
      <c r="B205" s="12" t="s">
        <v>1566</v>
      </c>
      <c r="C205" s="5" t="s">
        <v>1567</v>
      </c>
      <c r="D205" s="8">
        <v>2021</v>
      </c>
      <c r="E205" s="5" t="s">
        <v>946</v>
      </c>
      <c r="F205" s="5"/>
    </row>
    <row r="206" spans="1:6" x14ac:dyDescent="0.35">
      <c r="A206" s="8">
        <v>73</v>
      </c>
      <c r="B206" s="12" t="s">
        <v>1573</v>
      </c>
      <c r="C206" s="5" t="s">
        <v>1574</v>
      </c>
      <c r="D206" s="8">
        <v>2022</v>
      </c>
      <c r="E206" s="5" t="s">
        <v>946</v>
      </c>
      <c r="F206" s="5"/>
    </row>
    <row r="207" spans="1:6" x14ac:dyDescent="0.35">
      <c r="A207" s="8">
        <v>207</v>
      </c>
      <c r="B207" s="12" t="s">
        <v>1580</v>
      </c>
      <c r="C207" s="5" t="s">
        <v>1581</v>
      </c>
      <c r="D207" s="8">
        <v>2023</v>
      </c>
      <c r="E207" s="5" t="s">
        <v>946</v>
      </c>
      <c r="F207" s="5"/>
    </row>
    <row r="208" spans="1:6" x14ac:dyDescent="0.35">
      <c r="A208" s="8">
        <v>32</v>
      </c>
      <c r="B208" s="12" t="s">
        <v>1587</v>
      </c>
      <c r="C208" s="5" t="s">
        <v>1588</v>
      </c>
      <c r="D208" s="8">
        <v>2021</v>
      </c>
      <c r="E208" s="5" t="s">
        <v>946</v>
      </c>
      <c r="F208" s="5"/>
    </row>
    <row r="209" spans="1:6" x14ac:dyDescent="0.35">
      <c r="A209" s="8">
        <v>150</v>
      </c>
      <c r="B209" s="12" t="s">
        <v>1594</v>
      </c>
      <c r="C209" s="5" t="s">
        <v>1595</v>
      </c>
      <c r="D209" s="8">
        <v>2022</v>
      </c>
      <c r="E209" s="5" t="s">
        <v>946</v>
      </c>
      <c r="F209" s="5"/>
    </row>
    <row r="210" spans="1:6" x14ac:dyDescent="0.35">
      <c r="A210" s="8">
        <v>42</v>
      </c>
      <c r="B210" s="12" t="s">
        <v>1601</v>
      </c>
      <c r="C210" s="5" t="s">
        <v>1602</v>
      </c>
      <c r="D210" s="8">
        <v>2021</v>
      </c>
      <c r="E210" s="5" t="s">
        <v>946</v>
      </c>
      <c r="F210" s="5"/>
    </row>
    <row r="211" spans="1:6" x14ac:dyDescent="0.35">
      <c r="A211" s="8">
        <v>111</v>
      </c>
      <c r="B211" s="12" t="s">
        <v>1609</v>
      </c>
      <c r="C211" s="5" t="s">
        <v>1610</v>
      </c>
      <c r="D211" s="8">
        <v>2022</v>
      </c>
      <c r="E211" s="5" t="s">
        <v>946</v>
      </c>
      <c r="F211" s="5"/>
    </row>
    <row r="212" spans="1:6" x14ac:dyDescent="0.35">
      <c r="A212" s="8">
        <v>94</v>
      </c>
      <c r="B212" s="12" t="s">
        <v>1617</v>
      </c>
      <c r="C212" s="5" t="s">
        <v>1618</v>
      </c>
      <c r="D212" s="8">
        <v>2022</v>
      </c>
      <c r="E212" s="5" t="s">
        <v>946</v>
      </c>
      <c r="F212" s="5"/>
    </row>
    <row r="213" spans="1:6" x14ac:dyDescent="0.35">
      <c r="A213" s="8">
        <v>150</v>
      </c>
      <c r="B213" s="12" t="s">
        <v>1624</v>
      </c>
      <c r="C213" s="5" t="s">
        <v>1625</v>
      </c>
      <c r="D213" s="8">
        <v>2021</v>
      </c>
      <c r="E213" s="5" t="s">
        <v>946</v>
      </c>
      <c r="F213" s="5"/>
    </row>
    <row r="214" spans="1:6" x14ac:dyDescent="0.35">
      <c r="A214" s="8">
        <v>294</v>
      </c>
      <c r="B214" s="12" t="s">
        <v>1630</v>
      </c>
      <c r="C214" s="5" t="s">
        <v>1631</v>
      </c>
      <c r="D214" s="8">
        <v>2022</v>
      </c>
      <c r="E214" s="5" t="s">
        <v>946</v>
      </c>
      <c r="F214" s="5"/>
    </row>
    <row r="215" spans="1:6" x14ac:dyDescent="0.35">
      <c r="A215" s="8">
        <v>21</v>
      </c>
      <c r="B215" s="12" t="s">
        <v>1636</v>
      </c>
      <c r="C215" s="5" t="s">
        <v>1637</v>
      </c>
      <c r="D215" s="8">
        <v>2022</v>
      </c>
      <c r="E215" s="5" t="s">
        <v>946</v>
      </c>
      <c r="F215" s="5"/>
    </row>
    <row r="216" spans="1:6" x14ac:dyDescent="0.35">
      <c r="A216" s="8">
        <v>191</v>
      </c>
      <c r="B216" s="12" t="s">
        <v>1642</v>
      </c>
      <c r="C216" s="5" t="s">
        <v>1643</v>
      </c>
      <c r="D216" s="8">
        <v>2023</v>
      </c>
      <c r="E216" s="5" t="s">
        <v>946</v>
      </c>
      <c r="F216" s="5"/>
    </row>
    <row r="217" spans="1:6" x14ac:dyDescent="0.35">
      <c r="A217" s="8">
        <v>68</v>
      </c>
      <c r="B217" s="12" t="s">
        <v>1649</v>
      </c>
      <c r="C217" s="5" t="s">
        <v>1650</v>
      </c>
      <c r="D217" s="8">
        <v>2022</v>
      </c>
      <c r="E217" s="5" t="s">
        <v>946</v>
      </c>
      <c r="F217" s="5"/>
    </row>
    <row r="218" spans="1:6" x14ac:dyDescent="0.35">
      <c r="A218" s="8">
        <v>177</v>
      </c>
      <c r="B218" s="12" t="s">
        <v>1657</v>
      </c>
      <c r="C218" s="5" t="s">
        <v>1658</v>
      </c>
      <c r="D218" s="8">
        <v>2021</v>
      </c>
      <c r="E218" s="5" t="s">
        <v>946</v>
      </c>
      <c r="F218" s="5"/>
    </row>
    <row r="219" spans="1:6" x14ac:dyDescent="0.35">
      <c r="A219" s="8">
        <v>52</v>
      </c>
      <c r="B219" s="12" t="s">
        <v>1665</v>
      </c>
      <c r="C219" s="5" t="s">
        <v>1666</v>
      </c>
      <c r="D219" s="8">
        <v>2022</v>
      </c>
      <c r="E219" s="5" t="s">
        <v>946</v>
      </c>
      <c r="F219" s="5"/>
    </row>
    <row r="220" spans="1:6" x14ac:dyDescent="0.35">
      <c r="A220" s="8">
        <v>72</v>
      </c>
      <c r="B220" s="12" t="s">
        <v>1672</v>
      </c>
      <c r="C220" s="5" t="s">
        <v>1673</v>
      </c>
      <c r="D220" s="8">
        <v>2022</v>
      </c>
      <c r="E220" s="5" t="s">
        <v>946</v>
      </c>
      <c r="F220" s="5"/>
    </row>
    <row r="221" spans="1:6" x14ac:dyDescent="0.35">
      <c r="A221" s="8">
        <v>449</v>
      </c>
      <c r="B221" s="12" t="s">
        <v>1679</v>
      </c>
      <c r="C221" s="5" t="s">
        <v>1680</v>
      </c>
      <c r="D221" s="8">
        <v>2021</v>
      </c>
      <c r="E221" s="5" t="s">
        <v>946</v>
      </c>
      <c r="F221" s="5"/>
    </row>
    <row r="222" spans="1:6" x14ac:dyDescent="0.35">
      <c r="A222" s="8">
        <v>60</v>
      </c>
      <c r="B222" s="12" t="s">
        <v>1687</v>
      </c>
      <c r="C222" s="5" t="s">
        <v>1688</v>
      </c>
      <c r="D222" s="8">
        <v>2022</v>
      </c>
      <c r="E222" s="5" t="s">
        <v>946</v>
      </c>
      <c r="F222" s="5"/>
    </row>
    <row r="223" spans="1:6" x14ac:dyDescent="0.35">
      <c r="A223" s="8">
        <v>165</v>
      </c>
      <c r="B223" s="12" t="s">
        <v>1694</v>
      </c>
      <c r="C223" s="5" t="s">
        <v>1695</v>
      </c>
      <c r="D223" s="8">
        <v>2022</v>
      </c>
      <c r="E223" s="5" t="s">
        <v>946</v>
      </c>
      <c r="F223" s="5"/>
    </row>
    <row r="224" spans="1:6" x14ac:dyDescent="0.35">
      <c r="A224" s="8">
        <v>106</v>
      </c>
      <c r="B224" s="12" t="s">
        <v>1700</v>
      </c>
      <c r="C224" s="5" t="s">
        <v>1701</v>
      </c>
      <c r="D224" s="8">
        <v>2021</v>
      </c>
      <c r="E224" s="5" t="s">
        <v>946</v>
      </c>
      <c r="F224" s="5"/>
    </row>
    <row r="225" spans="1:6" x14ac:dyDescent="0.35">
      <c r="A225" s="8">
        <v>125</v>
      </c>
      <c r="B225" s="12" t="s">
        <v>1706</v>
      </c>
      <c r="C225" s="5" t="s">
        <v>1707</v>
      </c>
      <c r="D225" s="8">
        <v>2021</v>
      </c>
      <c r="E225" s="5" t="s">
        <v>946</v>
      </c>
      <c r="F225" s="5"/>
    </row>
    <row r="226" spans="1:6" x14ac:dyDescent="0.35">
      <c r="A226" s="8">
        <v>101</v>
      </c>
      <c r="B226" s="12" t="s">
        <v>1714</v>
      </c>
      <c r="C226" s="5" t="s">
        <v>1715</v>
      </c>
      <c r="D226" s="8">
        <v>2022</v>
      </c>
      <c r="E226" s="5" t="s">
        <v>946</v>
      </c>
      <c r="F226" s="5"/>
    </row>
    <row r="227" spans="1:6" x14ac:dyDescent="0.35">
      <c r="A227" s="8">
        <v>149</v>
      </c>
      <c r="B227" s="12" t="s">
        <v>1721</v>
      </c>
      <c r="C227" s="5" t="s">
        <v>1722</v>
      </c>
      <c r="D227" s="8">
        <v>2022</v>
      </c>
      <c r="E227" s="5" t="s">
        <v>946</v>
      </c>
      <c r="F227" s="5"/>
    </row>
    <row r="228" spans="1:6" x14ac:dyDescent="0.35">
      <c r="A228" s="8">
        <v>90</v>
      </c>
      <c r="B228" s="12" t="s">
        <v>1728</v>
      </c>
      <c r="C228" s="5" t="s">
        <v>1729</v>
      </c>
      <c r="D228" s="8">
        <v>2021</v>
      </c>
      <c r="E228" s="5" t="s">
        <v>946</v>
      </c>
      <c r="F228" s="5"/>
    </row>
    <row r="229" spans="1:6" x14ac:dyDescent="0.35">
      <c r="A229" s="8">
        <v>128</v>
      </c>
      <c r="B229" s="12" t="s">
        <v>1735</v>
      </c>
      <c r="C229" s="5" t="s">
        <v>1736</v>
      </c>
      <c r="D229" s="8">
        <v>2024</v>
      </c>
      <c r="E229" s="5" t="s">
        <v>946</v>
      </c>
      <c r="F229" s="5"/>
    </row>
    <row r="230" spans="1:6" x14ac:dyDescent="0.35">
      <c r="A230" s="8">
        <v>74</v>
      </c>
      <c r="B230" s="12" t="s">
        <v>1742</v>
      </c>
      <c r="C230" s="5" t="s">
        <v>1743</v>
      </c>
      <c r="D230" s="8">
        <v>2021</v>
      </c>
      <c r="E230" s="5" t="s">
        <v>946</v>
      </c>
      <c r="F230" s="5"/>
    </row>
    <row r="231" spans="1:6" x14ac:dyDescent="0.35">
      <c r="A231" s="8">
        <v>92</v>
      </c>
      <c r="B231" s="12" t="s">
        <v>1749</v>
      </c>
      <c r="C231" s="5" t="s">
        <v>1750</v>
      </c>
      <c r="D231" s="8">
        <v>2022</v>
      </c>
      <c r="E231" s="5" t="s">
        <v>946</v>
      </c>
      <c r="F231" s="5"/>
    </row>
    <row r="232" spans="1:6" x14ac:dyDescent="0.35">
      <c r="A232" s="8">
        <v>41</v>
      </c>
      <c r="B232" s="12" t="s">
        <v>1756</v>
      </c>
      <c r="C232" s="5" t="s">
        <v>1757</v>
      </c>
      <c r="D232" s="8">
        <v>2021</v>
      </c>
      <c r="E232" s="5" t="s">
        <v>946</v>
      </c>
      <c r="F232" s="5"/>
    </row>
    <row r="233" spans="1:6" x14ac:dyDescent="0.35">
      <c r="A233" s="8">
        <v>64</v>
      </c>
      <c r="B233" s="12" t="s">
        <v>1763</v>
      </c>
      <c r="C233" s="5" t="s">
        <v>1764</v>
      </c>
      <c r="D233" s="8">
        <v>2021</v>
      </c>
      <c r="E233" s="5" t="s">
        <v>946</v>
      </c>
      <c r="F233" s="5"/>
    </row>
    <row r="234" spans="1:6" x14ac:dyDescent="0.35">
      <c r="A234" s="8">
        <v>72</v>
      </c>
      <c r="B234" s="12" t="s">
        <v>1770</v>
      </c>
      <c r="C234" s="5" t="s">
        <v>1771</v>
      </c>
      <c r="D234" s="8">
        <v>2021</v>
      </c>
      <c r="E234" s="5" t="s">
        <v>946</v>
      </c>
      <c r="F234" s="5"/>
    </row>
    <row r="235" spans="1:6" x14ac:dyDescent="0.35">
      <c r="A235" s="8">
        <v>52</v>
      </c>
      <c r="B235" s="12" t="s">
        <v>1776</v>
      </c>
      <c r="C235" s="5" t="s">
        <v>1777</v>
      </c>
      <c r="D235" s="8">
        <v>2022</v>
      </c>
      <c r="E235" s="5" t="s">
        <v>946</v>
      </c>
      <c r="F235" s="5"/>
    </row>
    <row r="236" spans="1:6" x14ac:dyDescent="0.35">
      <c r="A236" s="8">
        <v>65</v>
      </c>
      <c r="B236" s="12" t="s">
        <v>1782</v>
      </c>
      <c r="C236" s="5" t="s">
        <v>1783</v>
      </c>
      <c r="D236" s="8">
        <v>2022</v>
      </c>
      <c r="E236" s="5" t="s">
        <v>946</v>
      </c>
      <c r="F236" s="5"/>
    </row>
    <row r="237" spans="1:6" x14ac:dyDescent="0.35">
      <c r="A237" s="8">
        <v>235</v>
      </c>
      <c r="B237" s="12" t="s">
        <v>1788</v>
      </c>
      <c r="C237" s="5" t="s">
        <v>1789</v>
      </c>
      <c r="D237" s="8">
        <v>2021</v>
      </c>
      <c r="E237" s="5" t="s">
        <v>946</v>
      </c>
      <c r="F237" s="5"/>
    </row>
    <row r="238" spans="1:6" x14ac:dyDescent="0.35">
      <c r="A238" s="8">
        <v>119</v>
      </c>
      <c r="B238" s="12" t="s">
        <v>1795</v>
      </c>
      <c r="C238" s="5" t="s">
        <v>1796</v>
      </c>
      <c r="D238" s="8">
        <v>2022</v>
      </c>
      <c r="E238" s="5" t="s">
        <v>946</v>
      </c>
      <c r="F238" s="5"/>
    </row>
    <row r="239" spans="1:6" x14ac:dyDescent="0.35">
      <c r="A239" s="8">
        <v>56</v>
      </c>
      <c r="B239" s="12" t="s">
        <v>1801</v>
      </c>
      <c r="C239" s="5" t="s">
        <v>1802</v>
      </c>
      <c r="D239" s="8">
        <v>2023</v>
      </c>
      <c r="E239" s="5" t="s">
        <v>946</v>
      </c>
      <c r="F239" s="5"/>
    </row>
    <row r="240" spans="1:6" x14ac:dyDescent="0.35">
      <c r="A240" s="8">
        <v>72</v>
      </c>
      <c r="B240" s="12" t="s">
        <v>1808</v>
      </c>
      <c r="C240" s="5" t="s">
        <v>1809</v>
      </c>
      <c r="D240" s="8">
        <v>2022</v>
      </c>
      <c r="E240" s="5" t="s">
        <v>946</v>
      </c>
      <c r="F240" s="5"/>
    </row>
    <row r="241" spans="1:6" x14ac:dyDescent="0.35">
      <c r="A241" s="8">
        <v>129</v>
      </c>
      <c r="B241" s="12" t="s">
        <v>1815</v>
      </c>
      <c r="C241" s="5" t="s">
        <v>1816</v>
      </c>
      <c r="D241" s="8">
        <v>2022</v>
      </c>
      <c r="E241" s="5" t="s">
        <v>946</v>
      </c>
      <c r="F241" s="5"/>
    </row>
    <row r="242" spans="1:6" x14ac:dyDescent="0.35">
      <c r="A242" s="8">
        <v>93</v>
      </c>
      <c r="B242" s="12" t="s">
        <v>1822</v>
      </c>
      <c r="C242" s="5" t="s">
        <v>1823</v>
      </c>
      <c r="D242" s="8">
        <v>2021</v>
      </c>
      <c r="E242" s="5" t="s">
        <v>946</v>
      </c>
      <c r="F242" s="5"/>
    </row>
    <row r="243" spans="1:6" x14ac:dyDescent="0.35">
      <c r="A243" s="8">
        <v>67</v>
      </c>
      <c r="B243" s="12" t="s">
        <v>1829</v>
      </c>
      <c r="C243" s="5" t="s">
        <v>1830</v>
      </c>
      <c r="D243" s="8">
        <v>2021</v>
      </c>
      <c r="E243" s="5" t="s">
        <v>946</v>
      </c>
      <c r="F243" s="5"/>
    </row>
    <row r="244" spans="1:6" x14ac:dyDescent="0.35">
      <c r="A244" s="8">
        <v>170</v>
      </c>
      <c r="B244" s="12" t="s">
        <v>1837</v>
      </c>
      <c r="C244" s="5" t="s">
        <v>1838</v>
      </c>
      <c r="D244" s="8">
        <v>2021</v>
      </c>
      <c r="E244" s="5" t="s">
        <v>946</v>
      </c>
      <c r="F244" s="5"/>
    </row>
    <row r="245" spans="1:6" x14ac:dyDescent="0.35">
      <c r="A245" s="8">
        <v>104</v>
      </c>
      <c r="B245" s="12" t="s">
        <v>1845</v>
      </c>
      <c r="C245" s="5" t="s">
        <v>1846</v>
      </c>
      <c r="D245" s="8">
        <v>2021</v>
      </c>
      <c r="E245" s="5" t="s">
        <v>946</v>
      </c>
      <c r="F245" s="5"/>
    </row>
    <row r="246" spans="1:6" x14ac:dyDescent="0.35">
      <c r="A246" s="8">
        <v>54</v>
      </c>
      <c r="B246" s="12" t="s">
        <v>1853</v>
      </c>
      <c r="C246" s="5" t="s">
        <v>1854</v>
      </c>
      <c r="D246" s="8">
        <v>2022</v>
      </c>
      <c r="E246" s="5" t="s">
        <v>946</v>
      </c>
      <c r="F246" s="5"/>
    </row>
    <row r="247" spans="1:6" x14ac:dyDescent="0.35">
      <c r="A247" s="8">
        <v>89</v>
      </c>
      <c r="B247" s="12" t="s">
        <v>1859</v>
      </c>
      <c r="C247" s="5" t="s">
        <v>1860</v>
      </c>
      <c r="D247" s="8">
        <v>2022</v>
      </c>
      <c r="E247" s="5" t="s">
        <v>946</v>
      </c>
      <c r="F247" s="5"/>
    </row>
    <row r="248" spans="1:6" x14ac:dyDescent="0.35">
      <c r="A248" s="8">
        <v>82</v>
      </c>
      <c r="B248" s="12" t="s">
        <v>1865</v>
      </c>
      <c r="C248" s="5" t="s">
        <v>1866</v>
      </c>
      <c r="D248" s="8">
        <v>2021</v>
      </c>
      <c r="E248" s="5" t="s">
        <v>946</v>
      </c>
      <c r="F248" s="5"/>
    </row>
    <row r="249" spans="1:6" x14ac:dyDescent="0.35">
      <c r="A249" s="8">
        <v>49</v>
      </c>
      <c r="B249" s="12" t="s">
        <v>1872</v>
      </c>
      <c r="C249" s="5" t="s">
        <v>1873</v>
      </c>
      <c r="D249" s="8">
        <v>2022</v>
      </c>
      <c r="E249" s="5" t="s">
        <v>946</v>
      </c>
      <c r="F249" s="5"/>
    </row>
    <row r="250" spans="1:6" x14ac:dyDescent="0.35">
      <c r="A250" s="8">
        <v>84</v>
      </c>
      <c r="B250" s="12" t="s">
        <v>1879</v>
      </c>
      <c r="C250" s="5" t="s">
        <v>1880</v>
      </c>
      <c r="D250" s="8">
        <v>2021</v>
      </c>
      <c r="E250" s="5" t="s">
        <v>946</v>
      </c>
      <c r="F250" s="5"/>
    </row>
    <row r="251" spans="1:6" x14ac:dyDescent="0.35">
      <c r="A251" s="8">
        <v>62</v>
      </c>
      <c r="B251" s="12" t="s">
        <v>1886</v>
      </c>
      <c r="C251" s="5" t="s">
        <v>1887</v>
      </c>
      <c r="D251" s="8">
        <v>2021</v>
      </c>
      <c r="E251" s="5" t="s">
        <v>946</v>
      </c>
      <c r="F251" s="5"/>
    </row>
    <row r="252" spans="1:6" x14ac:dyDescent="0.35">
      <c r="A252" s="8">
        <v>50</v>
      </c>
      <c r="B252" s="12" t="s">
        <v>1893</v>
      </c>
      <c r="C252" s="5" t="s">
        <v>1894</v>
      </c>
      <c r="D252" s="8">
        <v>2022</v>
      </c>
      <c r="E252" s="5" t="s">
        <v>946</v>
      </c>
      <c r="F252" s="5"/>
    </row>
    <row r="253" spans="1:6" x14ac:dyDescent="0.35">
      <c r="A253" s="8">
        <v>51</v>
      </c>
      <c r="B253" s="12" t="s">
        <v>1900</v>
      </c>
      <c r="C253" s="5" t="s">
        <v>1901</v>
      </c>
      <c r="D253" s="8">
        <v>2021</v>
      </c>
      <c r="E253" s="5" t="s">
        <v>946</v>
      </c>
      <c r="F253" s="5"/>
    </row>
    <row r="254" spans="1:6" x14ac:dyDescent="0.35">
      <c r="A254" s="8">
        <v>51</v>
      </c>
      <c r="B254" s="12" t="s">
        <v>1906</v>
      </c>
      <c r="C254" s="5" t="s">
        <v>1907</v>
      </c>
      <c r="D254" s="8">
        <v>2021</v>
      </c>
      <c r="E254" s="5" t="s">
        <v>946</v>
      </c>
      <c r="F254" s="5"/>
    </row>
    <row r="255" spans="1:6" x14ac:dyDescent="0.35">
      <c r="A255" s="8">
        <v>60</v>
      </c>
      <c r="B255" s="12" t="s">
        <v>1913</v>
      </c>
      <c r="C255" s="5" t="s">
        <v>1914</v>
      </c>
      <c r="D255" s="8">
        <v>2022</v>
      </c>
      <c r="E255" s="5" t="s">
        <v>946</v>
      </c>
      <c r="F255" s="5"/>
    </row>
    <row r="256" spans="1:6" x14ac:dyDescent="0.35">
      <c r="A256" s="8">
        <v>60</v>
      </c>
      <c r="B256" s="12" t="s">
        <v>1921</v>
      </c>
      <c r="C256" s="5" t="s">
        <v>1922</v>
      </c>
      <c r="D256" s="8">
        <v>2022</v>
      </c>
      <c r="E256" s="5" t="s">
        <v>946</v>
      </c>
      <c r="F256" s="5"/>
    </row>
    <row r="257" spans="1:6" x14ac:dyDescent="0.35">
      <c r="A257" s="8">
        <v>59</v>
      </c>
      <c r="B257" s="12" t="s">
        <v>1928</v>
      </c>
      <c r="C257" s="5" t="s">
        <v>1929</v>
      </c>
      <c r="D257" s="8">
        <v>2023</v>
      </c>
      <c r="E257" s="5" t="s">
        <v>946</v>
      </c>
      <c r="F257" s="5"/>
    </row>
    <row r="258" spans="1:6" x14ac:dyDescent="0.35">
      <c r="A258" s="8">
        <v>88</v>
      </c>
      <c r="B258" s="12" t="s">
        <v>1935</v>
      </c>
      <c r="C258" s="5" t="s">
        <v>1936</v>
      </c>
      <c r="D258" s="8">
        <v>2021</v>
      </c>
      <c r="E258" s="5" t="s">
        <v>946</v>
      </c>
      <c r="F258" s="5"/>
    </row>
    <row r="259" spans="1:6" x14ac:dyDescent="0.35">
      <c r="A259" s="8">
        <v>51</v>
      </c>
      <c r="B259" s="12" t="s">
        <v>1941</v>
      </c>
      <c r="C259" s="5" t="s">
        <v>1942</v>
      </c>
      <c r="D259" s="8">
        <v>2023</v>
      </c>
      <c r="E259" s="5" t="s">
        <v>946</v>
      </c>
      <c r="F259" s="5"/>
    </row>
    <row r="260" spans="1:6" x14ac:dyDescent="0.35">
      <c r="A260" s="8">
        <v>39</v>
      </c>
      <c r="B260" s="12" t="s">
        <v>1947</v>
      </c>
      <c r="C260" s="5" t="s">
        <v>1948</v>
      </c>
      <c r="D260" s="8">
        <v>2022</v>
      </c>
      <c r="E260" s="5" t="s">
        <v>946</v>
      </c>
      <c r="F260" s="5"/>
    </row>
    <row r="261" spans="1:6" x14ac:dyDescent="0.35">
      <c r="A261" s="8">
        <v>63</v>
      </c>
      <c r="B261" s="12" t="s">
        <v>1953</v>
      </c>
      <c r="C261" s="5" t="s">
        <v>1954</v>
      </c>
      <c r="D261" s="8">
        <v>2021</v>
      </c>
      <c r="E261" s="5" t="s">
        <v>946</v>
      </c>
      <c r="F261" s="5"/>
    </row>
    <row r="262" spans="1:6" x14ac:dyDescent="0.35">
      <c r="A262" s="8">
        <v>82</v>
      </c>
      <c r="B262" s="12" t="s">
        <v>1960</v>
      </c>
      <c r="C262" s="5" t="s">
        <v>1961</v>
      </c>
      <c r="D262" s="8">
        <v>2022</v>
      </c>
      <c r="E262" s="5" t="s">
        <v>946</v>
      </c>
      <c r="F262" s="5"/>
    </row>
    <row r="263" spans="1:6" x14ac:dyDescent="0.35">
      <c r="A263" s="8">
        <v>95</v>
      </c>
      <c r="B263" s="12" t="s">
        <v>1967</v>
      </c>
      <c r="C263" s="5" t="s">
        <v>1968</v>
      </c>
      <c r="D263" s="8">
        <v>2021</v>
      </c>
      <c r="E263" s="5" t="s">
        <v>946</v>
      </c>
      <c r="F263" s="5"/>
    </row>
    <row r="264" spans="1:6" x14ac:dyDescent="0.35">
      <c r="A264" s="8">
        <v>76</v>
      </c>
      <c r="B264" s="12" t="s">
        <v>1974</v>
      </c>
      <c r="C264" s="5" t="s">
        <v>1975</v>
      </c>
      <c r="D264" s="8">
        <v>2022</v>
      </c>
      <c r="E264" s="5" t="s">
        <v>946</v>
      </c>
      <c r="F264" s="5"/>
    </row>
    <row r="265" spans="1:6" x14ac:dyDescent="0.35">
      <c r="A265" s="8">
        <v>37</v>
      </c>
      <c r="B265" s="12" t="s">
        <v>1980</v>
      </c>
      <c r="C265" s="5" t="s">
        <v>1981</v>
      </c>
      <c r="D265" s="8">
        <v>2021</v>
      </c>
      <c r="E265" s="5" t="s">
        <v>946</v>
      </c>
      <c r="F265" s="5"/>
    </row>
    <row r="266" spans="1:6" x14ac:dyDescent="0.35">
      <c r="A266" s="8">
        <v>71</v>
      </c>
      <c r="B266" s="12" t="s">
        <v>1988</v>
      </c>
      <c r="C266" s="5" t="s">
        <v>1989</v>
      </c>
      <c r="D266" s="8">
        <v>2022</v>
      </c>
      <c r="E266" s="5" t="s">
        <v>946</v>
      </c>
      <c r="F266" s="5"/>
    </row>
    <row r="267" spans="1:6" x14ac:dyDescent="0.35">
      <c r="A267" s="8">
        <v>57</v>
      </c>
      <c r="B267" s="12" t="s">
        <v>1995</v>
      </c>
      <c r="C267" s="5" t="s">
        <v>1996</v>
      </c>
      <c r="D267" s="8">
        <v>2022</v>
      </c>
      <c r="E267" s="5" t="s">
        <v>946</v>
      </c>
      <c r="F267" s="5"/>
    </row>
    <row r="268" spans="1:6" x14ac:dyDescent="0.35">
      <c r="A268" s="8">
        <v>40</v>
      </c>
      <c r="B268" s="12" t="s">
        <v>2002</v>
      </c>
      <c r="C268" s="5" t="s">
        <v>2003</v>
      </c>
      <c r="D268" s="8">
        <v>2022</v>
      </c>
      <c r="E268" s="5" t="s">
        <v>946</v>
      </c>
      <c r="F268" s="5"/>
    </row>
    <row r="269" spans="1:6" x14ac:dyDescent="0.35">
      <c r="A269" s="8">
        <v>22</v>
      </c>
      <c r="B269" s="12" t="s">
        <v>2010</v>
      </c>
      <c r="C269" s="5" t="s">
        <v>2011</v>
      </c>
      <c r="D269" s="8">
        <v>2024</v>
      </c>
      <c r="E269" s="5" t="s">
        <v>946</v>
      </c>
      <c r="F269" s="5"/>
    </row>
    <row r="270" spans="1:6" x14ac:dyDescent="0.35">
      <c r="A270" s="8">
        <v>43</v>
      </c>
      <c r="B270" s="12" t="s">
        <v>2017</v>
      </c>
      <c r="C270" s="5" t="s">
        <v>2018</v>
      </c>
      <c r="D270" s="8">
        <v>2021</v>
      </c>
      <c r="E270" s="5" t="s">
        <v>946</v>
      </c>
      <c r="F270" s="5"/>
    </row>
    <row r="271" spans="1:6" x14ac:dyDescent="0.35">
      <c r="A271" s="8">
        <v>60</v>
      </c>
      <c r="B271" s="12" t="s">
        <v>2024</v>
      </c>
      <c r="C271" s="5" t="s">
        <v>2025</v>
      </c>
      <c r="D271" s="8">
        <v>2021</v>
      </c>
      <c r="E271" s="5" t="s">
        <v>946</v>
      </c>
      <c r="F271" s="5"/>
    </row>
    <row r="272" spans="1:6" x14ac:dyDescent="0.35">
      <c r="A272" s="8">
        <v>54</v>
      </c>
      <c r="B272" s="12" t="s">
        <v>2031</v>
      </c>
      <c r="C272" s="5" t="s">
        <v>2032</v>
      </c>
      <c r="D272" s="8">
        <v>2022</v>
      </c>
      <c r="E272" s="5" t="s">
        <v>946</v>
      </c>
      <c r="F272" s="5"/>
    </row>
    <row r="273" spans="1:6" x14ac:dyDescent="0.35">
      <c r="A273" s="8">
        <v>65</v>
      </c>
      <c r="B273" s="12" t="s">
        <v>2038</v>
      </c>
      <c r="C273" s="5" t="s">
        <v>2039</v>
      </c>
      <c r="D273" s="8">
        <v>2022</v>
      </c>
      <c r="E273" s="5" t="s">
        <v>946</v>
      </c>
      <c r="F273" s="5"/>
    </row>
    <row r="274" spans="1:6" x14ac:dyDescent="0.35">
      <c r="A274" s="8">
        <v>82</v>
      </c>
      <c r="B274" s="12" t="s">
        <v>2045</v>
      </c>
      <c r="C274" s="5" t="s">
        <v>2046</v>
      </c>
      <c r="D274" s="8">
        <v>2021</v>
      </c>
      <c r="E274" s="5" t="s">
        <v>946</v>
      </c>
      <c r="F274" s="5"/>
    </row>
    <row r="275" spans="1:6" x14ac:dyDescent="0.35">
      <c r="A275" s="8">
        <v>65</v>
      </c>
      <c r="B275" s="12" t="s">
        <v>2051</v>
      </c>
      <c r="C275" s="5" t="s">
        <v>2052</v>
      </c>
      <c r="D275" s="8">
        <v>2021</v>
      </c>
      <c r="E275" s="5" t="s">
        <v>946</v>
      </c>
      <c r="F275" s="5"/>
    </row>
    <row r="276" spans="1:6" x14ac:dyDescent="0.35">
      <c r="A276" s="8">
        <v>38</v>
      </c>
      <c r="B276" s="12" t="s">
        <v>2059</v>
      </c>
      <c r="C276" s="5" t="s">
        <v>2060</v>
      </c>
      <c r="D276" s="8">
        <v>2021</v>
      </c>
      <c r="E276" s="5" t="s">
        <v>946</v>
      </c>
      <c r="F276" s="5"/>
    </row>
    <row r="277" spans="1:6" x14ac:dyDescent="0.35">
      <c r="A277" s="8">
        <v>23</v>
      </c>
      <c r="B277" s="12" t="s">
        <v>2066</v>
      </c>
      <c r="C277" s="5" t="s">
        <v>2067</v>
      </c>
      <c r="D277" s="8">
        <v>2022</v>
      </c>
      <c r="E277" s="5" t="s">
        <v>946</v>
      </c>
      <c r="F277" s="5"/>
    </row>
    <row r="278" spans="1:6" x14ac:dyDescent="0.35">
      <c r="A278" s="8">
        <v>81</v>
      </c>
      <c r="B278" s="12" t="s">
        <v>2072</v>
      </c>
      <c r="C278" s="5" t="s">
        <v>2073</v>
      </c>
      <c r="D278" s="8">
        <v>2021</v>
      </c>
      <c r="E278" s="5" t="s">
        <v>946</v>
      </c>
      <c r="F278" s="5"/>
    </row>
    <row r="279" spans="1:6" x14ac:dyDescent="0.35">
      <c r="A279" s="8">
        <v>61</v>
      </c>
      <c r="B279" s="12" t="s">
        <v>2080</v>
      </c>
      <c r="C279" s="5" t="s">
        <v>2081</v>
      </c>
      <c r="D279" s="8">
        <v>2021</v>
      </c>
      <c r="E279" s="5" t="s">
        <v>946</v>
      </c>
      <c r="F279" s="5"/>
    </row>
    <row r="280" spans="1:6" x14ac:dyDescent="0.35">
      <c r="A280" s="8">
        <v>40</v>
      </c>
      <c r="B280" s="12" t="s">
        <v>2086</v>
      </c>
      <c r="C280" s="5" t="s">
        <v>2087</v>
      </c>
      <c r="D280" s="8">
        <v>2021</v>
      </c>
      <c r="E280" s="5" t="s">
        <v>946</v>
      </c>
      <c r="F280" s="5"/>
    </row>
    <row r="281" spans="1:6" x14ac:dyDescent="0.35">
      <c r="A281" s="8">
        <v>596</v>
      </c>
      <c r="B281" s="12" t="s">
        <v>2093</v>
      </c>
      <c r="C281" s="5" t="s">
        <v>2094</v>
      </c>
      <c r="D281" s="8">
        <v>2021</v>
      </c>
      <c r="E281" s="5" t="s">
        <v>946</v>
      </c>
      <c r="F281" s="5"/>
    </row>
    <row r="282" spans="1:6" x14ac:dyDescent="0.35">
      <c r="A282" s="8">
        <v>36</v>
      </c>
      <c r="B282" s="12" t="s">
        <v>2099</v>
      </c>
      <c r="C282" s="5" t="s">
        <v>2100</v>
      </c>
      <c r="D282" s="8">
        <v>2021</v>
      </c>
      <c r="E282" s="5" t="s">
        <v>946</v>
      </c>
      <c r="F282" s="5"/>
    </row>
    <row r="283" spans="1:6" x14ac:dyDescent="0.35">
      <c r="A283" s="8">
        <v>205</v>
      </c>
      <c r="B283" s="12" t="s">
        <v>2107</v>
      </c>
      <c r="C283" s="5" t="s">
        <v>2108</v>
      </c>
      <c r="D283" s="8">
        <v>2022</v>
      </c>
      <c r="E283" s="5" t="s">
        <v>946</v>
      </c>
      <c r="F283" s="5"/>
    </row>
    <row r="284" spans="1:6" x14ac:dyDescent="0.35">
      <c r="A284" s="8">
        <v>136</v>
      </c>
      <c r="B284" s="12" t="s">
        <v>2114</v>
      </c>
      <c r="C284" s="5" t="s">
        <v>2115</v>
      </c>
      <c r="D284" s="8">
        <v>2022</v>
      </c>
      <c r="E284" s="5" t="s">
        <v>946</v>
      </c>
      <c r="F284" s="5"/>
    </row>
    <row r="285" spans="1:6" x14ac:dyDescent="0.35">
      <c r="A285" s="8">
        <v>98</v>
      </c>
      <c r="B285" s="12" t="s">
        <v>2121</v>
      </c>
      <c r="C285" s="5" t="s">
        <v>2122</v>
      </c>
      <c r="D285" s="8">
        <v>2022</v>
      </c>
      <c r="E285" s="5" t="s">
        <v>946</v>
      </c>
      <c r="F285" s="5"/>
    </row>
    <row r="286" spans="1:6" x14ac:dyDescent="0.35">
      <c r="A286" s="8">
        <v>218</v>
      </c>
      <c r="B286" s="12" t="s">
        <v>2127</v>
      </c>
      <c r="C286" s="5" t="s">
        <v>2128</v>
      </c>
      <c r="D286" s="8">
        <v>2022</v>
      </c>
      <c r="E286" s="5" t="s">
        <v>946</v>
      </c>
      <c r="F286" s="5"/>
    </row>
    <row r="287" spans="1:6" x14ac:dyDescent="0.35">
      <c r="A287" s="8">
        <v>49</v>
      </c>
      <c r="B287" s="12" t="s">
        <v>2134</v>
      </c>
      <c r="C287" s="5" t="s">
        <v>2135</v>
      </c>
      <c r="D287" s="8">
        <v>2022</v>
      </c>
      <c r="E287" s="5" t="s">
        <v>946</v>
      </c>
      <c r="F287" s="5"/>
    </row>
    <row r="288" spans="1:6" x14ac:dyDescent="0.35">
      <c r="A288" s="8">
        <v>83</v>
      </c>
      <c r="B288" s="12" t="s">
        <v>2141</v>
      </c>
      <c r="C288" s="5" t="s">
        <v>2142</v>
      </c>
      <c r="D288" s="8">
        <v>2021</v>
      </c>
      <c r="E288" s="5" t="s">
        <v>946</v>
      </c>
      <c r="F288" s="5"/>
    </row>
    <row r="289" spans="1:6" x14ac:dyDescent="0.35">
      <c r="A289" s="8">
        <v>122</v>
      </c>
      <c r="B289" s="12" t="s">
        <v>2149</v>
      </c>
      <c r="C289" s="5" t="s">
        <v>2150</v>
      </c>
      <c r="D289" s="8">
        <v>2021</v>
      </c>
      <c r="E289" s="5" t="s">
        <v>946</v>
      </c>
      <c r="F289" s="5"/>
    </row>
    <row r="290" spans="1:6" x14ac:dyDescent="0.35">
      <c r="A290" s="8">
        <v>68</v>
      </c>
      <c r="B290" s="12" t="s">
        <v>2155</v>
      </c>
      <c r="C290" s="5" t="s">
        <v>2156</v>
      </c>
      <c r="D290" s="8">
        <v>2022</v>
      </c>
      <c r="E290" s="5" t="s">
        <v>946</v>
      </c>
      <c r="F290" s="5"/>
    </row>
    <row r="291" spans="1:6" x14ac:dyDescent="0.35">
      <c r="A291" s="8">
        <v>61</v>
      </c>
      <c r="B291" s="12" t="s">
        <v>2162</v>
      </c>
      <c r="C291" s="5" t="s">
        <v>2163</v>
      </c>
      <c r="D291" s="8">
        <v>2023</v>
      </c>
      <c r="E291" s="5" t="s">
        <v>946</v>
      </c>
      <c r="F291" s="5"/>
    </row>
    <row r="292" spans="1:6" x14ac:dyDescent="0.35">
      <c r="A292" s="8">
        <v>53</v>
      </c>
      <c r="B292" s="12" t="s">
        <v>2168</v>
      </c>
      <c r="C292" s="5" t="s">
        <v>2169</v>
      </c>
      <c r="D292" s="8">
        <v>2023</v>
      </c>
      <c r="E292" s="5" t="s">
        <v>946</v>
      </c>
      <c r="F292" s="5"/>
    </row>
    <row r="293" spans="1:6" x14ac:dyDescent="0.35">
      <c r="A293" s="8">
        <v>47</v>
      </c>
      <c r="B293" s="12" t="s">
        <v>2174</v>
      </c>
      <c r="C293" s="5" t="s">
        <v>2175</v>
      </c>
      <c r="D293" s="8">
        <v>2022</v>
      </c>
      <c r="E293" s="5" t="s">
        <v>946</v>
      </c>
      <c r="F293" s="5"/>
    </row>
    <row r="294" spans="1:6" x14ac:dyDescent="0.35">
      <c r="A294" s="8">
        <v>46</v>
      </c>
      <c r="B294" s="12" t="s">
        <v>2180</v>
      </c>
      <c r="C294" s="5" t="s">
        <v>2181</v>
      </c>
      <c r="D294" s="8">
        <v>2021</v>
      </c>
      <c r="E294" s="5" t="s">
        <v>946</v>
      </c>
      <c r="F294" s="5"/>
    </row>
    <row r="295" spans="1:6" x14ac:dyDescent="0.35">
      <c r="A295" s="8">
        <v>32</v>
      </c>
      <c r="B295" s="12" t="s">
        <v>2187</v>
      </c>
      <c r="C295" s="5" t="s">
        <v>2188</v>
      </c>
      <c r="D295" s="8">
        <v>2021</v>
      </c>
      <c r="E295" s="5" t="s">
        <v>946</v>
      </c>
      <c r="F295" s="5"/>
    </row>
    <row r="296" spans="1:6" x14ac:dyDescent="0.35">
      <c r="A296" s="8">
        <v>102</v>
      </c>
      <c r="B296" s="12" t="s">
        <v>2194</v>
      </c>
      <c r="C296" s="5" t="s">
        <v>2195</v>
      </c>
      <c r="D296" s="8">
        <v>2022</v>
      </c>
      <c r="E296" s="5" t="s">
        <v>946</v>
      </c>
      <c r="F296" s="5"/>
    </row>
    <row r="297" spans="1:6" x14ac:dyDescent="0.35">
      <c r="A297" s="8">
        <v>48</v>
      </c>
      <c r="B297" s="12" t="s">
        <v>2202</v>
      </c>
      <c r="C297" s="5" t="s">
        <v>2203</v>
      </c>
      <c r="D297" s="8">
        <v>2023</v>
      </c>
      <c r="E297" s="5" t="s">
        <v>946</v>
      </c>
      <c r="F297" s="5"/>
    </row>
    <row r="298" spans="1:6" x14ac:dyDescent="0.35">
      <c r="A298" s="8">
        <v>118</v>
      </c>
      <c r="B298" s="12" t="s">
        <v>2208</v>
      </c>
      <c r="C298" s="5" t="s">
        <v>2209</v>
      </c>
      <c r="D298" s="8">
        <v>2021</v>
      </c>
      <c r="E298" s="5" t="s">
        <v>946</v>
      </c>
      <c r="F298" s="5"/>
    </row>
    <row r="299" spans="1:6" x14ac:dyDescent="0.35">
      <c r="A299" s="8">
        <v>224</v>
      </c>
      <c r="B299" s="12" t="s">
        <v>2214</v>
      </c>
      <c r="C299" s="5" t="s">
        <v>2215</v>
      </c>
      <c r="D299" s="8">
        <v>2021</v>
      </c>
      <c r="E299" s="5" t="s">
        <v>946</v>
      </c>
      <c r="F299" s="5"/>
    </row>
    <row r="300" spans="1:6" x14ac:dyDescent="0.35">
      <c r="A300" s="8">
        <v>62</v>
      </c>
      <c r="B300" s="12" t="s">
        <v>2221</v>
      </c>
      <c r="C300" s="5" t="s">
        <v>2222</v>
      </c>
      <c r="D300" s="8">
        <v>2021</v>
      </c>
      <c r="E300" s="5" t="s">
        <v>946</v>
      </c>
      <c r="F300" s="5"/>
    </row>
    <row r="301" spans="1:6" x14ac:dyDescent="0.35">
      <c r="A301" s="8">
        <v>59</v>
      </c>
      <c r="B301" s="12" t="s">
        <v>2228</v>
      </c>
      <c r="C301" s="5" t="s">
        <v>2229</v>
      </c>
      <c r="D301" s="8">
        <v>2022</v>
      </c>
      <c r="E301" s="5" t="s">
        <v>946</v>
      </c>
      <c r="F301" s="5"/>
    </row>
    <row r="302" spans="1:6" x14ac:dyDescent="0.35">
      <c r="A302" s="8">
        <v>53</v>
      </c>
      <c r="B302" s="12" t="s">
        <v>2235</v>
      </c>
      <c r="C302" s="5" t="s">
        <v>2236</v>
      </c>
      <c r="D302" s="8">
        <v>2022</v>
      </c>
      <c r="E302" s="5" t="s">
        <v>946</v>
      </c>
      <c r="F302" s="5"/>
    </row>
    <row r="303" spans="1:6" x14ac:dyDescent="0.35">
      <c r="A303" s="8">
        <v>67</v>
      </c>
      <c r="B303" s="12" t="s">
        <v>2241</v>
      </c>
      <c r="C303" s="5" t="s">
        <v>2242</v>
      </c>
      <c r="D303" s="8">
        <v>2022</v>
      </c>
      <c r="E303" s="5" t="s">
        <v>946</v>
      </c>
      <c r="F303" s="5"/>
    </row>
    <row r="304" spans="1:6" x14ac:dyDescent="0.35">
      <c r="A304" s="8">
        <v>178</v>
      </c>
      <c r="B304" s="12" t="s">
        <v>2249</v>
      </c>
      <c r="C304" s="5" t="s">
        <v>2250</v>
      </c>
      <c r="D304" s="8">
        <v>2021</v>
      </c>
      <c r="E304" s="5" t="s">
        <v>946</v>
      </c>
      <c r="F304" s="5"/>
    </row>
    <row r="305" spans="1:6" x14ac:dyDescent="0.35">
      <c r="A305" s="8">
        <v>90</v>
      </c>
      <c r="B305" s="12" t="s">
        <v>2255</v>
      </c>
      <c r="C305" s="5" t="s">
        <v>2256</v>
      </c>
      <c r="D305" s="8">
        <v>2022</v>
      </c>
      <c r="E305" s="5" t="s">
        <v>946</v>
      </c>
      <c r="F305" s="5"/>
    </row>
    <row r="306" spans="1:6" x14ac:dyDescent="0.35">
      <c r="A306" s="8">
        <v>141</v>
      </c>
      <c r="B306" s="12" t="s">
        <v>1300</v>
      </c>
      <c r="C306" s="5" t="s">
        <v>2261</v>
      </c>
      <c r="D306" s="8">
        <v>2022</v>
      </c>
      <c r="E306" s="5" t="s">
        <v>946</v>
      </c>
      <c r="F306" s="5"/>
    </row>
    <row r="307" spans="1:6" x14ac:dyDescent="0.35">
      <c r="A307" s="8">
        <v>76</v>
      </c>
      <c r="B307" s="12" t="s">
        <v>2268</v>
      </c>
      <c r="C307" s="5" t="s">
        <v>2269</v>
      </c>
      <c r="D307" s="8">
        <v>2022</v>
      </c>
      <c r="E307" s="5" t="s">
        <v>946</v>
      </c>
      <c r="F307" s="5"/>
    </row>
    <row r="308" spans="1:6" x14ac:dyDescent="0.35">
      <c r="A308" s="8">
        <v>59</v>
      </c>
      <c r="B308" s="12" t="s">
        <v>2275</v>
      </c>
      <c r="C308" s="5" t="s">
        <v>2276</v>
      </c>
      <c r="D308" s="8">
        <v>2021</v>
      </c>
      <c r="E308" s="5" t="s">
        <v>946</v>
      </c>
      <c r="F308" s="5"/>
    </row>
    <row r="309" spans="1:6" x14ac:dyDescent="0.35">
      <c r="A309" s="8">
        <v>128</v>
      </c>
      <c r="B309" s="12" t="s">
        <v>2281</v>
      </c>
      <c r="C309" s="5" t="s">
        <v>2282</v>
      </c>
      <c r="D309" s="8">
        <v>2021</v>
      </c>
      <c r="E309" s="5" t="s">
        <v>946</v>
      </c>
      <c r="F309" s="5"/>
    </row>
    <row r="310" spans="1:6" x14ac:dyDescent="0.35">
      <c r="A310" s="8">
        <v>41</v>
      </c>
      <c r="B310" s="12" t="s">
        <v>2287</v>
      </c>
      <c r="C310" s="5" t="s">
        <v>2288</v>
      </c>
      <c r="D310" s="8">
        <v>2023</v>
      </c>
      <c r="E310" s="5" t="s">
        <v>946</v>
      </c>
      <c r="F310" s="5"/>
    </row>
    <row r="311" spans="1:6" x14ac:dyDescent="0.35">
      <c r="A311" s="8">
        <v>56</v>
      </c>
      <c r="B311" s="12" t="s">
        <v>2294</v>
      </c>
      <c r="C311" s="5" t="s">
        <v>2295</v>
      </c>
      <c r="D311" s="8">
        <v>2022</v>
      </c>
      <c r="E311" s="5" t="s">
        <v>946</v>
      </c>
      <c r="F311" s="5"/>
    </row>
    <row r="312" spans="1:6" x14ac:dyDescent="0.35">
      <c r="A312" s="8">
        <v>102</v>
      </c>
      <c r="B312" s="12" t="s">
        <v>2301</v>
      </c>
      <c r="C312" s="5" t="s">
        <v>2302</v>
      </c>
      <c r="D312" s="8">
        <v>2021</v>
      </c>
      <c r="E312" s="5" t="s">
        <v>946</v>
      </c>
      <c r="F312" s="5"/>
    </row>
    <row r="313" spans="1:6" x14ac:dyDescent="0.35">
      <c r="A313" s="8">
        <v>95</v>
      </c>
      <c r="B313" s="12" t="s">
        <v>2309</v>
      </c>
      <c r="C313" s="5" t="s">
        <v>2310</v>
      </c>
      <c r="D313" s="8">
        <v>2022</v>
      </c>
      <c r="E313" s="5" t="s">
        <v>946</v>
      </c>
      <c r="F313" s="5"/>
    </row>
    <row r="314" spans="1:6" x14ac:dyDescent="0.35">
      <c r="A314" s="8">
        <v>75</v>
      </c>
      <c r="B314" s="12" t="s">
        <v>2315</v>
      </c>
      <c r="C314" s="5" t="s">
        <v>2316</v>
      </c>
      <c r="D314" s="8">
        <v>2021</v>
      </c>
      <c r="E314" s="5" t="s">
        <v>946</v>
      </c>
      <c r="F314" s="5"/>
    </row>
    <row r="315" spans="1:6" x14ac:dyDescent="0.35">
      <c r="A315" s="8">
        <v>135</v>
      </c>
      <c r="B315" s="12" t="s">
        <v>2321</v>
      </c>
      <c r="C315" s="5" t="s">
        <v>2322</v>
      </c>
      <c r="D315" s="8">
        <v>2022</v>
      </c>
      <c r="E315" s="5" t="s">
        <v>946</v>
      </c>
      <c r="F315" s="5"/>
    </row>
    <row r="316" spans="1:6" x14ac:dyDescent="0.35">
      <c r="A316" s="8">
        <v>78</v>
      </c>
      <c r="B316" s="12" t="s">
        <v>2327</v>
      </c>
      <c r="C316" s="5" t="s">
        <v>2328</v>
      </c>
      <c r="D316" s="8">
        <v>2022</v>
      </c>
      <c r="E316" s="5" t="s">
        <v>946</v>
      </c>
      <c r="F316" s="5"/>
    </row>
    <row r="317" spans="1:6" x14ac:dyDescent="0.35">
      <c r="A317" s="8">
        <v>95</v>
      </c>
      <c r="B317" s="12" t="s">
        <v>2333</v>
      </c>
      <c r="C317" s="5" t="s">
        <v>2334</v>
      </c>
      <c r="D317" s="8">
        <v>2021</v>
      </c>
      <c r="E317" s="5" t="s">
        <v>946</v>
      </c>
      <c r="F317" s="5"/>
    </row>
    <row r="318" spans="1:6" x14ac:dyDescent="0.35">
      <c r="A318" s="8">
        <v>163</v>
      </c>
      <c r="B318" s="12" t="s">
        <v>2339</v>
      </c>
      <c r="C318" s="5" t="s">
        <v>2340</v>
      </c>
      <c r="D318" s="8">
        <v>2022</v>
      </c>
      <c r="E318" s="5" t="s">
        <v>946</v>
      </c>
      <c r="F318" s="5"/>
    </row>
    <row r="319" spans="1:6" x14ac:dyDescent="0.35">
      <c r="A319" s="8">
        <v>90</v>
      </c>
      <c r="B319" s="12" t="s">
        <v>2345</v>
      </c>
      <c r="C319" s="5" t="s">
        <v>2346</v>
      </c>
      <c r="D319" s="8">
        <v>2021</v>
      </c>
      <c r="E319" s="5" t="s">
        <v>946</v>
      </c>
      <c r="F319" s="5"/>
    </row>
    <row r="320" spans="1:6" x14ac:dyDescent="0.35">
      <c r="A320" s="8">
        <v>52</v>
      </c>
      <c r="B320" s="12" t="s">
        <v>2352</v>
      </c>
      <c r="C320" s="5" t="s">
        <v>2353</v>
      </c>
      <c r="D320" s="8">
        <v>2021</v>
      </c>
      <c r="E320" s="5" t="s">
        <v>946</v>
      </c>
      <c r="F320" s="5"/>
    </row>
    <row r="321" spans="1:6" x14ac:dyDescent="0.35">
      <c r="A321" s="8">
        <v>84</v>
      </c>
      <c r="B321" s="12" t="s">
        <v>2359</v>
      </c>
      <c r="C321" s="5" t="s">
        <v>2360</v>
      </c>
      <c r="D321" s="8">
        <v>2021</v>
      </c>
      <c r="E321" s="5" t="s">
        <v>946</v>
      </c>
      <c r="F321" s="5"/>
    </row>
    <row r="322" spans="1:6" x14ac:dyDescent="0.35">
      <c r="A322" s="8">
        <v>94</v>
      </c>
      <c r="B322" s="12" t="s">
        <v>2365</v>
      </c>
      <c r="C322" s="5" t="s">
        <v>2366</v>
      </c>
      <c r="D322" s="8">
        <v>2022</v>
      </c>
      <c r="E322" s="5" t="s">
        <v>946</v>
      </c>
      <c r="F322" s="5"/>
    </row>
    <row r="323" spans="1:6" x14ac:dyDescent="0.35">
      <c r="A323" s="8">
        <v>77</v>
      </c>
      <c r="B323" s="12" t="s">
        <v>2371</v>
      </c>
      <c r="C323" s="5" t="s">
        <v>2372</v>
      </c>
      <c r="D323" s="8">
        <v>2021</v>
      </c>
      <c r="E323" s="5" t="s">
        <v>946</v>
      </c>
      <c r="F323" s="5"/>
    </row>
    <row r="324" spans="1:6" x14ac:dyDescent="0.35">
      <c r="A324" s="8">
        <v>86</v>
      </c>
      <c r="B324" s="12" t="s">
        <v>2377</v>
      </c>
      <c r="C324" s="5" t="s">
        <v>2378</v>
      </c>
      <c r="D324" s="8">
        <v>2022</v>
      </c>
      <c r="E324" s="5" t="s">
        <v>946</v>
      </c>
      <c r="F324" s="5"/>
    </row>
    <row r="325" spans="1:6" x14ac:dyDescent="0.35">
      <c r="A325" s="8">
        <v>73</v>
      </c>
      <c r="B325" s="12" t="s">
        <v>2384</v>
      </c>
      <c r="C325" s="5" t="s">
        <v>2385</v>
      </c>
      <c r="D325" s="8">
        <v>2022</v>
      </c>
      <c r="E325" s="5" t="s">
        <v>946</v>
      </c>
      <c r="F325" s="5"/>
    </row>
    <row r="326" spans="1:6" x14ac:dyDescent="0.35">
      <c r="A326" s="8">
        <v>175</v>
      </c>
      <c r="B326" s="12" t="s">
        <v>2390</v>
      </c>
      <c r="C326" s="5" t="s">
        <v>2391</v>
      </c>
      <c r="D326" s="8">
        <v>2021</v>
      </c>
      <c r="E326" s="5" t="s">
        <v>946</v>
      </c>
      <c r="F326" s="5"/>
    </row>
    <row r="327" spans="1:6" x14ac:dyDescent="0.35">
      <c r="A327" s="8">
        <v>70</v>
      </c>
      <c r="B327" s="12" t="s">
        <v>2396</v>
      </c>
      <c r="C327" s="5" t="s">
        <v>2397</v>
      </c>
      <c r="D327" s="8">
        <v>2022</v>
      </c>
      <c r="E327" s="5" t="s">
        <v>946</v>
      </c>
      <c r="F327" s="5"/>
    </row>
    <row r="328" spans="1:6" x14ac:dyDescent="0.35">
      <c r="A328" s="8">
        <v>139</v>
      </c>
      <c r="B328" s="12" t="s">
        <v>2403</v>
      </c>
      <c r="C328" s="5" t="s">
        <v>2404</v>
      </c>
      <c r="D328" s="8">
        <v>2024</v>
      </c>
      <c r="E328" s="5" t="s">
        <v>946</v>
      </c>
      <c r="F328" s="5"/>
    </row>
    <row r="329" spans="1:6" x14ac:dyDescent="0.35">
      <c r="A329" s="8">
        <v>101</v>
      </c>
      <c r="B329" s="12" t="s">
        <v>2411</v>
      </c>
      <c r="C329" s="5" t="s">
        <v>2412</v>
      </c>
      <c r="D329" s="8">
        <v>2023</v>
      </c>
      <c r="E329" s="5" t="s">
        <v>946</v>
      </c>
      <c r="F329" s="5"/>
    </row>
    <row r="330" spans="1:6" x14ac:dyDescent="0.35">
      <c r="A330" s="8">
        <v>78</v>
      </c>
      <c r="B330" s="12" t="s">
        <v>2418</v>
      </c>
      <c r="C330" s="5" t="s">
        <v>2419</v>
      </c>
      <c r="D330" s="8">
        <v>2022</v>
      </c>
      <c r="E330" s="5" t="s">
        <v>946</v>
      </c>
      <c r="F330" s="5"/>
    </row>
    <row r="331" spans="1:6" x14ac:dyDescent="0.35">
      <c r="A331" s="8">
        <v>33</v>
      </c>
      <c r="B331" s="12" t="s">
        <v>2425</v>
      </c>
      <c r="C331" s="5" t="s">
        <v>2426</v>
      </c>
      <c r="D331" s="8">
        <v>2023</v>
      </c>
      <c r="E331" s="5" t="s">
        <v>946</v>
      </c>
      <c r="F331" s="5"/>
    </row>
    <row r="332" spans="1:6" x14ac:dyDescent="0.35">
      <c r="A332" s="8">
        <v>105</v>
      </c>
      <c r="B332" s="12" t="s">
        <v>2433</v>
      </c>
      <c r="C332" s="5" t="s">
        <v>2434</v>
      </c>
      <c r="D332" s="8">
        <v>2022</v>
      </c>
      <c r="E332" s="5" t="s">
        <v>946</v>
      </c>
      <c r="F332" s="5"/>
    </row>
    <row r="333" spans="1:6" x14ac:dyDescent="0.35">
      <c r="A333" s="8">
        <v>96</v>
      </c>
      <c r="B333" s="12" t="s">
        <v>2441</v>
      </c>
      <c r="C333" s="5" t="s">
        <v>2442</v>
      </c>
      <c r="D333" s="8">
        <v>2023</v>
      </c>
      <c r="E333" s="5" t="s">
        <v>946</v>
      </c>
      <c r="F333" s="5"/>
    </row>
    <row r="334" spans="1:6" x14ac:dyDescent="0.35">
      <c r="A334" s="8">
        <v>50</v>
      </c>
      <c r="B334" s="12" t="s">
        <v>2448</v>
      </c>
      <c r="C334" s="5" t="s">
        <v>2449</v>
      </c>
      <c r="D334" s="8">
        <v>2022</v>
      </c>
      <c r="E334" s="5" t="s">
        <v>946</v>
      </c>
      <c r="F334" s="5"/>
    </row>
    <row r="335" spans="1:6" x14ac:dyDescent="0.35">
      <c r="A335" s="8">
        <v>358</v>
      </c>
      <c r="B335" s="12" t="s">
        <v>2455</v>
      </c>
      <c r="C335" s="5" t="s">
        <v>2456</v>
      </c>
      <c r="D335" s="8">
        <v>2021</v>
      </c>
      <c r="E335" s="5" t="s">
        <v>946</v>
      </c>
      <c r="F335" s="5"/>
    </row>
    <row r="336" spans="1:6" x14ac:dyDescent="0.35">
      <c r="A336" s="8">
        <v>422</v>
      </c>
      <c r="B336" s="12" t="s">
        <v>2461</v>
      </c>
      <c r="C336" s="5" t="s">
        <v>2462</v>
      </c>
      <c r="D336" s="8">
        <v>2021</v>
      </c>
      <c r="E336" s="5" t="s">
        <v>946</v>
      </c>
      <c r="F336" s="5"/>
    </row>
    <row r="337" spans="1:6" x14ac:dyDescent="0.35">
      <c r="A337" s="8">
        <v>222</v>
      </c>
      <c r="B337" s="12" t="s">
        <v>2467</v>
      </c>
      <c r="C337" s="5" t="s">
        <v>2468</v>
      </c>
      <c r="D337" s="8">
        <v>2021</v>
      </c>
      <c r="E337" s="5" t="s">
        <v>946</v>
      </c>
      <c r="F337" s="5"/>
    </row>
    <row r="338" spans="1:6" x14ac:dyDescent="0.35">
      <c r="A338" s="8">
        <v>86</v>
      </c>
      <c r="B338" s="12" t="s">
        <v>2475</v>
      </c>
      <c r="C338" s="5" t="s">
        <v>2476</v>
      </c>
      <c r="D338" s="8">
        <v>2022</v>
      </c>
      <c r="E338" s="5" t="s">
        <v>946</v>
      </c>
      <c r="F338" s="5"/>
    </row>
    <row r="339" spans="1:6" x14ac:dyDescent="0.35">
      <c r="A339" s="8">
        <v>68</v>
      </c>
      <c r="B339" s="12" t="s">
        <v>2482</v>
      </c>
      <c r="C339" s="5" t="s">
        <v>2483</v>
      </c>
      <c r="D339" s="8">
        <v>2022</v>
      </c>
      <c r="E339" s="5" t="s">
        <v>946</v>
      </c>
      <c r="F339" s="5"/>
    </row>
    <row r="340" spans="1:6" x14ac:dyDescent="0.35">
      <c r="A340" s="8">
        <v>49</v>
      </c>
      <c r="B340" s="12" t="s">
        <v>2489</v>
      </c>
      <c r="C340" s="5" t="s">
        <v>2490</v>
      </c>
      <c r="D340" s="8">
        <v>2021</v>
      </c>
      <c r="E340" s="5" t="s">
        <v>946</v>
      </c>
      <c r="F340" s="5"/>
    </row>
    <row r="341" spans="1:6" x14ac:dyDescent="0.35">
      <c r="A341" s="8">
        <v>184</v>
      </c>
      <c r="B341" s="12" t="s">
        <v>2495</v>
      </c>
      <c r="C341" s="5" t="s">
        <v>2496</v>
      </c>
      <c r="D341" s="8">
        <v>2021</v>
      </c>
      <c r="E341" s="5" t="s">
        <v>946</v>
      </c>
      <c r="F341" s="5"/>
    </row>
    <row r="342" spans="1:6" x14ac:dyDescent="0.35">
      <c r="A342" s="8">
        <v>141</v>
      </c>
      <c r="B342" s="12" t="s">
        <v>2502</v>
      </c>
      <c r="C342" s="5" t="s">
        <v>2503</v>
      </c>
      <c r="D342" s="8">
        <v>2021</v>
      </c>
      <c r="E342" s="5" t="s">
        <v>946</v>
      </c>
      <c r="F342" s="5"/>
    </row>
    <row r="343" spans="1:6" x14ac:dyDescent="0.35">
      <c r="A343" s="8">
        <v>73</v>
      </c>
      <c r="B343" s="12" t="s">
        <v>2509</v>
      </c>
      <c r="C343" s="5" t="s">
        <v>2510</v>
      </c>
      <c r="D343" s="8">
        <v>2021</v>
      </c>
      <c r="E343" s="5" t="s">
        <v>946</v>
      </c>
      <c r="F343" s="5"/>
    </row>
    <row r="344" spans="1:6" x14ac:dyDescent="0.35">
      <c r="A344" s="8">
        <v>69</v>
      </c>
      <c r="B344" s="12" t="s">
        <v>2515</v>
      </c>
      <c r="C344" s="5" t="s">
        <v>2516</v>
      </c>
      <c r="D344" s="8">
        <v>2023</v>
      </c>
      <c r="E344" s="5" t="s">
        <v>946</v>
      </c>
      <c r="F344" s="5"/>
    </row>
    <row r="345" spans="1:6" x14ac:dyDescent="0.35">
      <c r="A345" s="8">
        <v>296</v>
      </c>
      <c r="B345" s="12" t="s">
        <v>2521</v>
      </c>
      <c r="C345" s="5" t="s">
        <v>2522</v>
      </c>
      <c r="D345" s="8">
        <v>2021</v>
      </c>
      <c r="E345" s="5" t="s">
        <v>946</v>
      </c>
      <c r="F345" s="5"/>
    </row>
    <row r="346" spans="1:6" x14ac:dyDescent="0.35">
      <c r="A346" s="8">
        <v>73</v>
      </c>
      <c r="B346" s="12" t="s">
        <v>2528</v>
      </c>
      <c r="C346" s="5" t="s">
        <v>2529</v>
      </c>
      <c r="D346" s="8">
        <v>2022</v>
      </c>
      <c r="E346" s="5" t="s">
        <v>946</v>
      </c>
      <c r="F346" s="5"/>
    </row>
    <row r="347" spans="1:6" x14ac:dyDescent="0.35">
      <c r="A347" s="8">
        <v>450</v>
      </c>
      <c r="B347" s="12" t="s">
        <v>2534</v>
      </c>
      <c r="C347" s="5" t="s">
        <v>2535</v>
      </c>
      <c r="D347" s="8">
        <v>2022</v>
      </c>
      <c r="E347" s="5" t="s">
        <v>946</v>
      </c>
      <c r="F347" s="5"/>
    </row>
    <row r="348" spans="1:6" x14ac:dyDescent="0.35">
      <c r="A348" s="8">
        <v>44</v>
      </c>
      <c r="B348" s="12" t="s">
        <v>2541</v>
      </c>
      <c r="C348" s="5" t="s">
        <v>2542</v>
      </c>
      <c r="D348" s="8">
        <v>2021</v>
      </c>
      <c r="E348" s="5" t="s">
        <v>946</v>
      </c>
      <c r="F348" s="5"/>
    </row>
    <row r="349" spans="1:6" x14ac:dyDescent="0.35">
      <c r="A349" s="8">
        <v>54</v>
      </c>
      <c r="B349" s="12" t="s">
        <v>2548</v>
      </c>
      <c r="C349" s="5" t="s">
        <v>2549</v>
      </c>
      <c r="D349" s="8">
        <v>2021</v>
      </c>
      <c r="E349" s="5" t="s">
        <v>946</v>
      </c>
      <c r="F349" s="5"/>
    </row>
    <row r="350" spans="1:6" x14ac:dyDescent="0.35">
      <c r="A350" s="8">
        <v>138</v>
      </c>
      <c r="B350" s="12" t="s">
        <v>2555</v>
      </c>
      <c r="C350" s="5" t="s">
        <v>2556</v>
      </c>
      <c r="D350" s="8">
        <v>2023</v>
      </c>
      <c r="E350" s="5" t="s">
        <v>946</v>
      </c>
      <c r="F350" s="5"/>
    </row>
    <row r="351" spans="1:6" x14ac:dyDescent="0.35">
      <c r="A351" s="8">
        <v>66</v>
      </c>
      <c r="B351" s="12" t="s">
        <v>2562</v>
      </c>
      <c r="C351" s="5" t="s">
        <v>2563</v>
      </c>
      <c r="D351" s="8">
        <v>2022</v>
      </c>
      <c r="E351" s="5" t="s">
        <v>946</v>
      </c>
      <c r="F351" s="5"/>
    </row>
    <row r="352" spans="1:6" x14ac:dyDescent="0.35">
      <c r="A352" s="8">
        <v>126</v>
      </c>
      <c r="B352" s="12" t="s">
        <v>2569</v>
      </c>
      <c r="C352" s="5" t="s">
        <v>2570</v>
      </c>
      <c r="D352" s="8">
        <v>2021</v>
      </c>
      <c r="E352" s="5" t="s">
        <v>946</v>
      </c>
      <c r="F352" s="5"/>
    </row>
    <row r="353" spans="1:6" x14ac:dyDescent="0.35">
      <c r="A353" s="8">
        <v>26</v>
      </c>
      <c r="B353" s="12" t="s">
        <v>2576</v>
      </c>
      <c r="C353" s="5" t="s">
        <v>2577</v>
      </c>
      <c r="D353" s="8">
        <v>2021</v>
      </c>
      <c r="E353" s="5" t="s">
        <v>946</v>
      </c>
      <c r="F353" s="5"/>
    </row>
    <row r="354" spans="1:6" x14ac:dyDescent="0.35">
      <c r="A354" s="8">
        <v>95</v>
      </c>
      <c r="B354" s="12" t="s">
        <v>2583</v>
      </c>
      <c r="C354" s="5" t="s">
        <v>2584</v>
      </c>
      <c r="D354" s="8">
        <v>2021</v>
      </c>
      <c r="E354" s="5" t="s">
        <v>946</v>
      </c>
      <c r="F354" s="5"/>
    </row>
    <row r="355" spans="1:6" x14ac:dyDescent="0.35">
      <c r="A355" s="8">
        <v>235</v>
      </c>
      <c r="B355" s="12" t="s">
        <v>2589</v>
      </c>
      <c r="C355" s="5" t="s">
        <v>2590</v>
      </c>
      <c r="D355" s="8">
        <v>2023</v>
      </c>
      <c r="E355" s="5" t="s">
        <v>946</v>
      </c>
      <c r="F355" s="5"/>
    </row>
    <row r="356" spans="1:6" x14ac:dyDescent="0.35">
      <c r="A356" s="8">
        <v>40</v>
      </c>
      <c r="B356" s="12" t="s">
        <v>2596</v>
      </c>
      <c r="C356" s="5" t="s">
        <v>2597</v>
      </c>
      <c r="D356" s="8">
        <v>2021</v>
      </c>
      <c r="E356" s="5" t="s">
        <v>946</v>
      </c>
      <c r="F356" s="5"/>
    </row>
    <row r="357" spans="1:6" x14ac:dyDescent="0.35">
      <c r="A357" s="8">
        <v>71</v>
      </c>
      <c r="B357" s="12" t="s">
        <v>2603</v>
      </c>
      <c r="C357" s="5" t="s">
        <v>2604</v>
      </c>
      <c r="D357" s="8">
        <v>2022</v>
      </c>
      <c r="E357" s="5" t="s">
        <v>946</v>
      </c>
      <c r="F357" s="5"/>
    </row>
    <row r="358" spans="1:6" x14ac:dyDescent="0.35">
      <c r="A358" s="8">
        <v>127</v>
      </c>
      <c r="B358" s="12" t="s">
        <v>2610</v>
      </c>
      <c r="C358" s="5" t="s">
        <v>2611</v>
      </c>
      <c r="D358" s="8">
        <v>2021</v>
      </c>
      <c r="E358" s="5" t="s">
        <v>946</v>
      </c>
      <c r="F358" s="5"/>
    </row>
    <row r="359" spans="1:6" x14ac:dyDescent="0.35">
      <c r="A359" s="8">
        <v>42</v>
      </c>
      <c r="B359" s="12" t="s">
        <v>2616</v>
      </c>
      <c r="C359" s="5" t="s">
        <v>2617</v>
      </c>
      <c r="D359" s="8">
        <v>2021</v>
      </c>
      <c r="E359" s="5" t="s">
        <v>946</v>
      </c>
      <c r="F359" s="5"/>
    </row>
    <row r="360" spans="1:6" x14ac:dyDescent="0.35">
      <c r="A360" s="8">
        <v>166</v>
      </c>
      <c r="B360" s="12" t="s">
        <v>2623</v>
      </c>
      <c r="C360" s="5" t="s">
        <v>2624</v>
      </c>
      <c r="D360" s="8">
        <v>2021</v>
      </c>
      <c r="E360" s="5" t="s">
        <v>2626</v>
      </c>
      <c r="F360" s="5"/>
    </row>
    <row r="361" spans="1:6" x14ac:dyDescent="0.35">
      <c r="A361" s="8">
        <v>100</v>
      </c>
      <c r="B361" s="12" t="s">
        <v>2631</v>
      </c>
      <c r="C361" s="5" t="s">
        <v>2632</v>
      </c>
      <c r="D361" s="8">
        <v>2022</v>
      </c>
      <c r="E361" s="5" t="s">
        <v>2626</v>
      </c>
      <c r="F361" s="5"/>
    </row>
    <row r="362" spans="1:6" x14ac:dyDescent="0.35">
      <c r="A362" s="8">
        <v>65</v>
      </c>
      <c r="B362" s="12" t="s">
        <v>2638</v>
      </c>
      <c r="C362" s="5" t="s">
        <v>2639</v>
      </c>
      <c r="D362" s="8">
        <v>2021</v>
      </c>
      <c r="E362" s="5" t="s">
        <v>2641</v>
      </c>
      <c r="F362" s="5"/>
    </row>
    <row r="363" spans="1:6" x14ac:dyDescent="0.35">
      <c r="A363" s="8">
        <v>111</v>
      </c>
      <c r="B363" s="12" t="s">
        <v>2647</v>
      </c>
      <c r="C363" s="5" t="s">
        <v>2648</v>
      </c>
      <c r="D363" s="8">
        <v>2022</v>
      </c>
      <c r="E363" s="5" t="s">
        <v>2641</v>
      </c>
      <c r="F363" s="5"/>
    </row>
    <row r="364" spans="1:6" x14ac:dyDescent="0.35">
      <c r="A364" s="8">
        <v>65</v>
      </c>
      <c r="B364" s="12" t="s">
        <v>2655</v>
      </c>
      <c r="C364" s="5" t="s">
        <v>2656</v>
      </c>
      <c r="D364" s="8">
        <v>2021</v>
      </c>
      <c r="E364" s="5" t="s">
        <v>2641</v>
      </c>
      <c r="F364" s="5"/>
    </row>
    <row r="365" spans="1:6" x14ac:dyDescent="0.35">
      <c r="A365" s="8">
        <v>20</v>
      </c>
      <c r="B365" s="12" t="s">
        <v>2663</v>
      </c>
      <c r="C365" s="5" t="s">
        <v>2664</v>
      </c>
      <c r="D365" s="8">
        <v>2023</v>
      </c>
      <c r="E365" s="5" t="s">
        <v>2641</v>
      </c>
      <c r="F365" s="5"/>
    </row>
    <row r="366" spans="1:6" x14ac:dyDescent="0.35">
      <c r="A366" s="8">
        <v>131</v>
      </c>
      <c r="B366" s="12" t="s">
        <v>2671</v>
      </c>
      <c r="C366" s="5" t="s">
        <v>2672</v>
      </c>
      <c r="D366" s="8">
        <v>2022</v>
      </c>
      <c r="E366" s="5" t="s">
        <v>2641</v>
      </c>
      <c r="F366" s="5"/>
    </row>
    <row r="367" spans="1:6" x14ac:dyDescent="0.35">
      <c r="A367" s="8">
        <v>53</v>
      </c>
      <c r="B367" s="12" t="s">
        <v>2680</v>
      </c>
      <c r="C367" s="5" t="s">
        <v>2681</v>
      </c>
      <c r="D367" s="8">
        <v>2021</v>
      </c>
      <c r="E367" s="5" t="s">
        <v>2641</v>
      </c>
      <c r="F367" s="5"/>
    </row>
    <row r="368" spans="1:6" x14ac:dyDescent="0.35">
      <c r="A368" s="8">
        <v>59</v>
      </c>
      <c r="B368" s="12" t="s">
        <v>2689</v>
      </c>
      <c r="C368" s="5" t="s">
        <v>2690</v>
      </c>
      <c r="D368" s="8">
        <v>2022</v>
      </c>
      <c r="E368" s="5" t="s">
        <v>2641</v>
      </c>
      <c r="F368" s="5"/>
    </row>
    <row r="369" spans="1:6" x14ac:dyDescent="0.35">
      <c r="A369" s="8">
        <v>84</v>
      </c>
      <c r="B369" s="12" t="s">
        <v>2697</v>
      </c>
      <c r="C369" s="5" t="s">
        <v>2698</v>
      </c>
      <c r="D369" s="8">
        <v>2022</v>
      </c>
      <c r="E369" s="5" t="s">
        <v>2641</v>
      </c>
      <c r="F369" s="5"/>
    </row>
    <row r="370" spans="1:6" x14ac:dyDescent="0.35">
      <c r="A370" s="8">
        <v>116</v>
      </c>
      <c r="B370" s="12" t="s">
        <v>2706</v>
      </c>
      <c r="C370" s="5" t="s">
        <v>2707</v>
      </c>
      <c r="D370" s="8">
        <v>2021</v>
      </c>
      <c r="E370" s="5" t="s">
        <v>2641</v>
      </c>
      <c r="F370" s="5"/>
    </row>
    <row r="371" spans="1:6" x14ac:dyDescent="0.35">
      <c r="A371" s="8">
        <v>143</v>
      </c>
      <c r="B371" s="12" t="s">
        <v>2714</v>
      </c>
      <c r="C371" s="5" t="s">
        <v>2715</v>
      </c>
      <c r="D371" s="8">
        <v>2021</v>
      </c>
      <c r="E371" s="5" t="s">
        <v>2641</v>
      </c>
      <c r="F371" s="5"/>
    </row>
    <row r="372" spans="1:6" x14ac:dyDescent="0.35">
      <c r="A372" s="8">
        <v>123</v>
      </c>
      <c r="B372" s="12" t="s">
        <v>2723</v>
      </c>
      <c r="C372" s="5" t="s">
        <v>2724</v>
      </c>
      <c r="D372" s="8">
        <v>2023</v>
      </c>
      <c r="E372" s="5" t="s">
        <v>2641</v>
      </c>
      <c r="F372" s="5"/>
    </row>
    <row r="373" spans="1:6" x14ac:dyDescent="0.35">
      <c r="A373" s="8">
        <v>47</v>
      </c>
      <c r="B373" s="12" t="s">
        <v>2730</v>
      </c>
      <c r="C373" s="5" t="s">
        <v>2731</v>
      </c>
      <c r="D373" s="8">
        <v>2021</v>
      </c>
      <c r="E373" s="5" t="s">
        <v>2641</v>
      </c>
      <c r="F373" s="5"/>
    </row>
    <row r="374" spans="1:6" x14ac:dyDescent="0.35">
      <c r="A374" s="8">
        <v>209</v>
      </c>
      <c r="B374" s="12" t="s">
        <v>2739</v>
      </c>
      <c r="C374" s="5" t="s">
        <v>2740</v>
      </c>
      <c r="D374" s="8">
        <v>2021</v>
      </c>
      <c r="E374" s="5" t="s">
        <v>2641</v>
      </c>
      <c r="F374" s="5"/>
    </row>
    <row r="375" spans="1:6" x14ac:dyDescent="0.35">
      <c r="A375" s="8">
        <v>114</v>
      </c>
      <c r="B375" s="12" t="s">
        <v>2748</v>
      </c>
      <c r="C375" s="5" t="s">
        <v>2749</v>
      </c>
      <c r="D375" s="8">
        <v>2022</v>
      </c>
      <c r="E375" s="5" t="s">
        <v>2641</v>
      </c>
      <c r="F375" s="5"/>
    </row>
    <row r="376" spans="1:6" x14ac:dyDescent="0.35">
      <c r="A376" s="8">
        <v>50</v>
      </c>
      <c r="B376" s="12" t="s">
        <v>2757</v>
      </c>
      <c r="C376" s="5" t="s">
        <v>2758</v>
      </c>
      <c r="D376" s="8">
        <v>2022</v>
      </c>
      <c r="E376" s="5" t="s">
        <v>2641</v>
      </c>
      <c r="F376" s="5"/>
    </row>
    <row r="377" spans="1:6" x14ac:dyDescent="0.35">
      <c r="A377" s="8">
        <v>108</v>
      </c>
      <c r="B377" s="12" t="s">
        <v>2766</v>
      </c>
      <c r="C377" s="5" t="s">
        <v>2767</v>
      </c>
      <c r="D377" s="8">
        <v>2022</v>
      </c>
      <c r="E377" s="5" t="s">
        <v>2641</v>
      </c>
      <c r="F377" s="5"/>
    </row>
    <row r="378" spans="1:6" x14ac:dyDescent="0.35">
      <c r="A378" s="8">
        <v>62</v>
      </c>
      <c r="B378" s="12" t="s">
        <v>2773</v>
      </c>
      <c r="C378" s="5" t="s">
        <v>2774</v>
      </c>
      <c r="D378" s="8">
        <v>2021</v>
      </c>
      <c r="E378" s="5" t="s">
        <v>2641</v>
      </c>
      <c r="F378" s="5"/>
    </row>
    <row r="379" spans="1:6" x14ac:dyDescent="0.35">
      <c r="A379" s="8">
        <v>82</v>
      </c>
      <c r="B379" s="12" t="s">
        <v>2781</v>
      </c>
      <c r="C379" s="5" t="s">
        <v>2782</v>
      </c>
      <c r="D379" s="8">
        <v>2021</v>
      </c>
      <c r="E379" s="5" t="s">
        <v>2641</v>
      </c>
      <c r="F379" s="5"/>
    </row>
    <row r="380" spans="1:6" x14ac:dyDescent="0.35">
      <c r="A380" s="8">
        <v>56</v>
      </c>
      <c r="B380" s="12" t="s">
        <v>1188</v>
      </c>
      <c r="C380" s="5" t="s">
        <v>2789</v>
      </c>
      <c r="D380" s="8">
        <v>2023</v>
      </c>
      <c r="E380" s="5" t="s">
        <v>2641</v>
      </c>
      <c r="F380" s="5"/>
    </row>
    <row r="381" spans="1:6" x14ac:dyDescent="0.35">
      <c r="A381" s="8">
        <v>27</v>
      </c>
      <c r="B381" s="12" t="s">
        <v>2796</v>
      </c>
      <c r="C381" s="5" t="s">
        <v>2797</v>
      </c>
      <c r="D381" s="8">
        <v>2022</v>
      </c>
      <c r="E381" s="5" t="s">
        <v>2641</v>
      </c>
      <c r="F381" s="5"/>
    </row>
    <row r="382" spans="1:6" x14ac:dyDescent="0.35">
      <c r="A382" s="8">
        <v>30</v>
      </c>
      <c r="B382" s="12" t="s">
        <v>2805</v>
      </c>
      <c r="C382" s="5" t="s">
        <v>2806</v>
      </c>
      <c r="D382" s="8">
        <v>2024</v>
      </c>
      <c r="E382" s="5" t="s">
        <v>2641</v>
      </c>
      <c r="F382" s="5"/>
    </row>
    <row r="383" spans="1:6" x14ac:dyDescent="0.35">
      <c r="A383" s="8">
        <v>146</v>
      </c>
      <c r="B383" s="12" t="s">
        <v>2814</v>
      </c>
      <c r="C383" s="5" t="s">
        <v>2815</v>
      </c>
      <c r="D383" s="8">
        <v>2021</v>
      </c>
      <c r="E383" s="5" t="s">
        <v>2641</v>
      </c>
      <c r="F383" s="5"/>
    </row>
    <row r="384" spans="1:6" x14ac:dyDescent="0.35">
      <c r="A384" s="8">
        <v>113</v>
      </c>
      <c r="B384" s="12" t="s">
        <v>2822</v>
      </c>
      <c r="C384" s="5" t="s">
        <v>2823</v>
      </c>
      <c r="D384" s="8">
        <v>2024</v>
      </c>
      <c r="E384" s="5" t="s">
        <v>2641</v>
      </c>
      <c r="F384" s="5"/>
    </row>
    <row r="385" spans="1:6" x14ac:dyDescent="0.35">
      <c r="A385" s="8">
        <v>89</v>
      </c>
      <c r="B385" s="12" t="s">
        <v>2830</v>
      </c>
      <c r="C385" s="5" t="s">
        <v>2831</v>
      </c>
      <c r="D385" s="8">
        <v>2022</v>
      </c>
      <c r="E385" s="5" t="s">
        <v>2641</v>
      </c>
      <c r="F385" s="5"/>
    </row>
    <row r="386" spans="1:6" x14ac:dyDescent="0.35">
      <c r="A386" s="8">
        <v>51</v>
      </c>
      <c r="B386" s="12" t="s">
        <v>2837</v>
      </c>
      <c r="C386" s="5" t="s">
        <v>2838</v>
      </c>
      <c r="D386" s="8">
        <v>2023</v>
      </c>
      <c r="E386" s="5" t="s">
        <v>2641</v>
      </c>
      <c r="F386" s="5"/>
    </row>
    <row r="387" spans="1:6" x14ac:dyDescent="0.35">
      <c r="A387" s="8">
        <v>82</v>
      </c>
      <c r="B387" s="12" t="s">
        <v>813</v>
      </c>
      <c r="C387" s="5" t="s">
        <v>2845</v>
      </c>
      <c r="D387" s="8">
        <v>2021</v>
      </c>
      <c r="E387" s="5" t="s">
        <v>2641</v>
      </c>
      <c r="F387" s="5"/>
    </row>
    <row r="388" spans="1:6" x14ac:dyDescent="0.35">
      <c r="A388" s="8">
        <v>51</v>
      </c>
      <c r="B388" s="12" t="s">
        <v>2852</v>
      </c>
      <c r="C388" s="5" t="s">
        <v>2853</v>
      </c>
      <c r="D388" s="8">
        <v>2022</v>
      </c>
      <c r="E388" s="5" t="s">
        <v>2641</v>
      </c>
      <c r="F388" s="5"/>
    </row>
    <row r="389" spans="1:6" x14ac:dyDescent="0.35">
      <c r="A389" s="8">
        <v>66</v>
      </c>
      <c r="B389" s="12" t="s">
        <v>2860</v>
      </c>
      <c r="C389" s="5" t="s">
        <v>2861</v>
      </c>
      <c r="D389" s="8">
        <v>2022</v>
      </c>
      <c r="E389" s="5" t="s">
        <v>2641</v>
      </c>
      <c r="F389" s="5"/>
    </row>
    <row r="390" spans="1:6" x14ac:dyDescent="0.35">
      <c r="A390" s="8">
        <v>287</v>
      </c>
      <c r="B390" s="12" t="s">
        <v>2867</v>
      </c>
      <c r="C390" s="5" t="s">
        <v>2868</v>
      </c>
      <c r="D390" s="8">
        <v>2022</v>
      </c>
      <c r="E390" s="5" t="s">
        <v>2641</v>
      </c>
      <c r="F390" s="5"/>
    </row>
    <row r="391" spans="1:6" x14ac:dyDescent="0.35">
      <c r="A391" s="8">
        <v>115</v>
      </c>
      <c r="B391" s="12" t="s">
        <v>2876</v>
      </c>
      <c r="C391" s="5" t="s">
        <v>2877</v>
      </c>
      <c r="D391" s="8">
        <v>2022</v>
      </c>
      <c r="E391" s="5" t="s">
        <v>2641</v>
      </c>
      <c r="F391" s="5"/>
    </row>
    <row r="392" spans="1:6" x14ac:dyDescent="0.35">
      <c r="A392" s="8">
        <v>105</v>
      </c>
      <c r="B392" s="12" t="s">
        <v>2883</v>
      </c>
      <c r="C392" s="5" t="s">
        <v>2884</v>
      </c>
      <c r="D392" s="8">
        <v>2022</v>
      </c>
      <c r="E392" s="5" t="s">
        <v>2641</v>
      </c>
      <c r="F392" s="5"/>
    </row>
    <row r="393" spans="1:6" x14ac:dyDescent="0.35">
      <c r="A393" s="8">
        <v>84</v>
      </c>
      <c r="B393" s="12" t="s">
        <v>2892</v>
      </c>
      <c r="C393" s="5" t="s">
        <v>2893</v>
      </c>
      <c r="D393" s="8">
        <v>2021</v>
      </c>
      <c r="E393" s="5" t="s">
        <v>2641</v>
      </c>
      <c r="F393" s="5"/>
    </row>
    <row r="394" spans="1:6" x14ac:dyDescent="0.35">
      <c r="A394" s="8">
        <v>58</v>
      </c>
      <c r="B394" s="12" t="s">
        <v>2900</v>
      </c>
      <c r="C394" s="5" t="s">
        <v>2901</v>
      </c>
      <c r="D394" s="8">
        <v>2024</v>
      </c>
      <c r="E394" s="5" t="s">
        <v>2641</v>
      </c>
      <c r="F394" s="5"/>
    </row>
    <row r="395" spans="1:6" x14ac:dyDescent="0.35">
      <c r="A395" s="8">
        <v>69</v>
      </c>
      <c r="B395" s="12" t="s">
        <v>2909</v>
      </c>
      <c r="C395" s="5" t="s">
        <v>2910</v>
      </c>
      <c r="D395" s="8">
        <v>2023</v>
      </c>
      <c r="E395" s="5" t="s">
        <v>2641</v>
      </c>
      <c r="F395" s="5"/>
    </row>
    <row r="396" spans="1:6" x14ac:dyDescent="0.35">
      <c r="A396" s="8">
        <v>88</v>
      </c>
      <c r="B396" s="12" t="s">
        <v>2917</v>
      </c>
      <c r="C396" s="5" t="s">
        <v>2918</v>
      </c>
      <c r="D396" s="8">
        <v>2022</v>
      </c>
      <c r="E396" s="5" t="s">
        <v>2641</v>
      </c>
      <c r="F396" s="5"/>
    </row>
    <row r="397" spans="1:6" x14ac:dyDescent="0.35">
      <c r="A397" s="8">
        <v>80</v>
      </c>
      <c r="B397" s="12" t="s">
        <v>2926</v>
      </c>
      <c r="C397" s="5" t="s">
        <v>2927</v>
      </c>
      <c r="D397" s="8">
        <v>2022</v>
      </c>
      <c r="E397" s="5" t="s">
        <v>2641</v>
      </c>
      <c r="F397" s="5"/>
    </row>
    <row r="398" spans="1:6" x14ac:dyDescent="0.35">
      <c r="A398" s="8">
        <v>100</v>
      </c>
      <c r="B398" s="12" t="s">
        <v>556</v>
      </c>
      <c r="C398" s="5" t="s">
        <v>2935</v>
      </c>
      <c r="D398" s="8">
        <v>2021</v>
      </c>
      <c r="E398" s="5" t="s">
        <v>2641</v>
      </c>
      <c r="F398" s="5"/>
    </row>
    <row r="399" spans="1:6" x14ac:dyDescent="0.35">
      <c r="A399" s="8">
        <v>22</v>
      </c>
      <c r="B399" s="12" t="s">
        <v>2943</v>
      </c>
      <c r="C399" s="5" t="s">
        <v>2944</v>
      </c>
      <c r="D399" s="8">
        <v>2024</v>
      </c>
      <c r="E399" s="5" t="s">
        <v>2641</v>
      </c>
      <c r="F399" s="5"/>
    </row>
    <row r="400" spans="1:6" x14ac:dyDescent="0.35">
      <c r="A400" s="8">
        <v>41</v>
      </c>
      <c r="B400" s="12" t="s">
        <v>2951</v>
      </c>
      <c r="C400" s="5" t="s">
        <v>2952</v>
      </c>
      <c r="D400" s="8">
        <v>2023</v>
      </c>
      <c r="E400" s="5" t="s">
        <v>2641</v>
      </c>
      <c r="F400" s="5"/>
    </row>
    <row r="401" spans="1:6" x14ac:dyDescent="0.35">
      <c r="A401" s="8">
        <v>137</v>
      </c>
      <c r="B401" s="12" t="s">
        <v>2958</v>
      </c>
      <c r="C401" s="5" t="s">
        <v>2959</v>
      </c>
      <c r="D401" s="8">
        <v>2021</v>
      </c>
      <c r="E401" s="5" t="s">
        <v>2641</v>
      </c>
      <c r="F401" s="5"/>
    </row>
    <row r="402" spans="1:6" x14ac:dyDescent="0.35">
      <c r="A402" s="8">
        <v>52</v>
      </c>
      <c r="B402" s="12" t="s">
        <v>2965</v>
      </c>
      <c r="C402" s="5" t="s">
        <v>2966</v>
      </c>
      <c r="D402" s="8">
        <v>2022</v>
      </c>
      <c r="E402" s="5" t="s">
        <v>2641</v>
      </c>
      <c r="F402" s="5"/>
    </row>
    <row r="403" spans="1:6" x14ac:dyDescent="0.35">
      <c r="A403" s="8">
        <v>83</v>
      </c>
      <c r="B403" s="12" t="s">
        <v>2974</v>
      </c>
      <c r="C403" s="5" t="s">
        <v>2975</v>
      </c>
      <c r="D403" s="8">
        <v>2022</v>
      </c>
      <c r="E403" s="5" t="s">
        <v>2641</v>
      </c>
      <c r="F403" s="5"/>
    </row>
    <row r="404" spans="1:6" x14ac:dyDescent="0.35">
      <c r="A404" s="8">
        <v>109</v>
      </c>
      <c r="B404" s="12" t="s">
        <v>2981</v>
      </c>
      <c r="C404" s="5" t="s">
        <v>2982</v>
      </c>
      <c r="D404" s="8">
        <v>2022</v>
      </c>
      <c r="E404" s="5" t="s">
        <v>2641</v>
      </c>
      <c r="F404" s="5"/>
    </row>
    <row r="405" spans="1:6" x14ac:dyDescent="0.35">
      <c r="A405" s="8">
        <v>88</v>
      </c>
      <c r="B405" s="12" t="s">
        <v>2989</v>
      </c>
      <c r="C405" s="5" t="s">
        <v>2990</v>
      </c>
      <c r="D405" s="8">
        <v>2022</v>
      </c>
      <c r="E405" s="5" t="s">
        <v>2641</v>
      </c>
      <c r="F405" s="5"/>
    </row>
    <row r="406" spans="1:6" x14ac:dyDescent="0.35">
      <c r="A406" s="8">
        <v>42</v>
      </c>
      <c r="B406" s="12" t="s">
        <v>2998</v>
      </c>
      <c r="C406" s="5" t="s">
        <v>2999</v>
      </c>
      <c r="D406" s="8">
        <v>2022</v>
      </c>
      <c r="E406" s="5" t="s">
        <v>2641</v>
      </c>
      <c r="F406" s="5"/>
    </row>
    <row r="407" spans="1:6" x14ac:dyDescent="0.35">
      <c r="A407" s="8">
        <v>102</v>
      </c>
      <c r="B407" s="12" t="s">
        <v>3007</v>
      </c>
      <c r="C407" s="5" t="s">
        <v>3008</v>
      </c>
      <c r="D407" s="8">
        <v>2021</v>
      </c>
      <c r="E407" s="5" t="s">
        <v>2641</v>
      </c>
      <c r="F407" s="5"/>
    </row>
    <row r="408" spans="1:6" x14ac:dyDescent="0.35">
      <c r="A408" s="8">
        <v>60</v>
      </c>
      <c r="B408" s="12" t="s">
        <v>3015</v>
      </c>
      <c r="C408" s="5" t="s">
        <v>3016</v>
      </c>
      <c r="D408" s="8">
        <v>2022</v>
      </c>
      <c r="E408" s="5" t="s">
        <v>2641</v>
      </c>
      <c r="F408" s="5"/>
    </row>
    <row r="409" spans="1:6" x14ac:dyDescent="0.35">
      <c r="A409" s="8">
        <v>47</v>
      </c>
      <c r="B409" s="12" t="s">
        <v>3024</v>
      </c>
      <c r="C409" s="5" t="s">
        <v>3025</v>
      </c>
      <c r="D409" s="8">
        <v>2023</v>
      </c>
      <c r="E409" s="5" t="s">
        <v>2641</v>
      </c>
      <c r="F409" s="5"/>
    </row>
    <row r="410" spans="1:6" x14ac:dyDescent="0.35">
      <c r="A410" s="8">
        <v>162</v>
      </c>
      <c r="B410" s="12" t="s">
        <v>3032</v>
      </c>
      <c r="C410" s="5" t="s">
        <v>3033</v>
      </c>
      <c r="D410" s="8">
        <v>2021</v>
      </c>
      <c r="E410" s="5" t="s">
        <v>2641</v>
      </c>
      <c r="F410" s="5"/>
    </row>
    <row r="411" spans="1:6" x14ac:dyDescent="0.35">
      <c r="A411" s="8">
        <v>61</v>
      </c>
      <c r="B411" s="12" t="s">
        <v>3040</v>
      </c>
      <c r="C411" s="5" t="s">
        <v>3041</v>
      </c>
      <c r="D411" s="8">
        <v>2021</v>
      </c>
      <c r="E411" s="5" t="s">
        <v>2641</v>
      </c>
      <c r="F411" s="5"/>
    </row>
    <row r="412" spans="1:6" x14ac:dyDescent="0.35">
      <c r="A412" s="8">
        <v>112</v>
      </c>
      <c r="B412" s="12" t="s">
        <v>3048</v>
      </c>
      <c r="C412" s="5" t="s">
        <v>3049</v>
      </c>
      <c r="D412" s="8">
        <v>2022</v>
      </c>
      <c r="E412" s="5" t="s">
        <v>2641</v>
      </c>
      <c r="F412" s="5"/>
    </row>
    <row r="413" spans="1:6" x14ac:dyDescent="0.35">
      <c r="A413" s="8">
        <v>116</v>
      </c>
      <c r="B413" s="12" t="s">
        <v>3057</v>
      </c>
      <c r="C413" s="5" t="s">
        <v>3058</v>
      </c>
      <c r="D413" s="8">
        <v>2022</v>
      </c>
      <c r="E413" s="5" t="s">
        <v>2641</v>
      </c>
      <c r="F413" s="5"/>
    </row>
    <row r="414" spans="1:6" x14ac:dyDescent="0.35">
      <c r="A414" s="8">
        <v>206</v>
      </c>
      <c r="B414" s="12" t="s">
        <v>3065</v>
      </c>
      <c r="C414" s="5" t="s">
        <v>3066</v>
      </c>
      <c r="D414" s="8">
        <v>2021</v>
      </c>
      <c r="E414" s="5" t="s">
        <v>2641</v>
      </c>
      <c r="F414" s="5"/>
    </row>
    <row r="415" spans="1:6" x14ac:dyDescent="0.35">
      <c r="A415" s="8">
        <v>135</v>
      </c>
      <c r="B415" s="12" t="s">
        <v>3073</v>
      </c>
      <c r="C415" s="5" t="s">
        <v>3074</v>
      </c>
      <c r="D415" s="8">
        <v>2021</v>
      </c>
      <c r="E415" s="5" t="s">
        <v>2641</v>
      </c>
      <c r="F415" s="5"/>
    </row>
    <row r="416" spans="1:6" x14ac:dyDescent="0.35">
      <c r="A416" s="8">
        <v>96</v>
      </c>
      <c r="B416" s="12" t="s">
        <v>3081</v>
      </c>
      <c r="C416" s="5" t="s">
        <v>3082</v>
      </c>
      <c r="D416" s="8">
        <v>2021</v>
      </c>
      <c r="E416" s="5" t="s">
        <v>2641</v>
      </c>
      <c r="F416" s="5"/>
    </row>
    <row r="417" spans="1:6" x14ac:dyDescent="0.35">
      <c r="A417" s="8">
        <v>46</v>
      </c>
      <c r="B417" s="12" t="s">
        <v>3088</v>
      </c>
      <c r="C417" s="5" t="s">
        <v>3089</v>
      </c>
      <c r="D417" s="8">
        <v>2022</v>
      </c>
      <c r="E417" s="5" t="s">
        <v>2641</v>
      </c>
      <c r="F417" s="5"/>
    </row>
    <row r="418" spans="1:6" x14ac:dyDescent="0.35">
      <c r="A418" s="8">
        <v>198</v>
      </c>
      <c r="B418" s="12" t="s">
        <v>3097</v>
      </c>
      <c r="C418" s="5" t="s">
        <v>3098</v>
      </c>
      <c r="D418" s="8">
        <v>2021</v>
      </c>
      <c r="E418" s="5" t="s">
        <v>2641</v>
      </c>
      <c r="F418" s="5"/>
    </row>
    <row r="419" spans="1:6" x14ac:dyDescent="0.35">
      <c r="A419" s="8">
        <v>116</v>
      </c>
      <c r="B419" s="12" t="s">
        <v>3106</v>
      </c>
      <c r="C419" s="5" t="s">
        <v>3107</v>
      </c>
      <c r="D419" s="8">
        <v>2021</v>
      </c>
      <c r="E419" s="5" t="s">
        <v>2641</v>
      </c>
      <c r="F419" s="5"/>
    </row>
    <row r="420" spans="1:6" x14ac:dyDescent="0.35">
      <c r="A420" s="8">
        <v>92</v>
      </c>
      <c r="B420" s="12" t="s">
        <v>3113</v>
      </c>
      <c r="C420" s="5" t="s">
        <v>3114</v>
      </c>
      <c r="D420" s="8">
        <v>2021</v>
      </c>
      <c r="E420" s="5" t="s">
        <v>2641</v>
      </c>
      <c r="F420" s="5"/>
    </row>
    <row r="421" spans="1:6" x14ac:dyDescent="0.35">
      <c r="A421" s="8">
        <v>186</v>
      </c>
      <c r="B421" s="12" t="s">
        <v>3120</v>
      </c>
      <c r="C421" s="5" t="s">
        <v>3121</v>
      </c>
      <c r="D421" s="8">
        <v>2021</v>
      </c>
      <c r="E421" s="5" t="s">
        <v>2641</v>
      </c>
      <c r="F421" s="5"/>
    </row>
    <row r="422" spans="1:6" x14ac:dyDescent="0.35">
      <c r="A422" s="8">
        <v>91</v>
      </c>
      <c r="B422" s="12" t="s">
        <v>3129</v>
      </c>
      <c r="C422" s="5" t="s">
        <v>3130</v>
      </c>
      <c r="D422" s="8">
        <v>2022</v>
      </c>
      <c r="E422" s="5" t="s">
        <v>2641</v>
      </c>
      <c r="F422" s="5"/>
    </row>
    <row r="423" spans="1:6" x14ac:dyDescent="0.35">
      <c r="A423" s="8">
        <v>64</v>
      </c>
      <c r="B423" s="12" t="s">
        <v>3138</v>
      </c>
      <c r="C423" s="5" t="s">
        <v>3139</v>
      </c>
      <c r="D423" s="8">
        <v>2021</v>
      </c>
      <c r="E423" s="5" t="s">
        <v>2641</v>
      </c>
      <c r="F423" s="5"/>
    </row>
    <row r="424" spans="1:6" x14ac:dyDescent="0.35">
      <c r="A424" s="8">
        <v>100</v>
      </c>
      <c r="B424" s="12" t="s">
        <v>3147</v>
      </c>
      <c r="C424" s="5" t="s">
        <v>3148</v>
      </c>
      <c r="D424" s="8">
        <v>2021</v>
      </c>
      <c r="E424" s="5" t="s">
        <v>2641</v>
      </c>
      <c r="F424" s="5"/>
    </row>
    <row r="425" spans="1:6" x14ac:dyDescent="0.35">
      <c r="A425" s="8">
        <v>28</v>
      </c>
      <c r="B425" s="12" t="s">
        <v>3155</v>
      </c>
      <c r="C425" s="5" t="s">
        <v>3156</v>
      </c>
      <c r="D425" s="8">
        <v>2022</v>
      </c>
      <c r="E425" s="5" t="s">
        <v>3157</v>
      </c>
      <c r="F425" s="5"/>
    </row>
    <row r="426" spans="1:6" x14ac:dyDescent="0.35">
      <c r="A426" s="8">
        <v>78</v>
      </c>
      <c r="B426" s="12" t="s">
        <v>3163</v>
      </c>
      <c r="C426" s="5" t="s">
        <v>3164</v>
      </c>
      <c r="D426" s="8">
        <v>2021</v>
      </c>
      <c r="E426" s="5" t="s">
        <v>3166</v>
      </c>
      <c r="F426" s="5"/>
    </row>
    <row r="427" spans="1:6" x14ac:dyDescent="0.35">
      <c r="A427" s="8">
        <v>32</v>
      </c>
      <c r="B427" s="12" t="s">
        <v>3171</v>
      </c>
      <c r="C427" s="5" t="s">
        <v>3172</v>
      </c>
      <c r="D427" s="8">
        <v>2024</v>
      </c>
      <c r="E427" s="5" t="s">
        <v>3174</v>
      </c>
      <c r="F427" s="5"/>
    </row>
    <row r="428" spans="1:6" x14ac:dyDescent="0.35">
      <c r="A428" s="8">
        <v>36</v>
      </c>
      <c r="B428" s="12" t="s">
        <v>3180</v>
      </c>
      <c r="C428" s="5" t="s">
        <v>3181</v>
      </c>
      <c r="D428" s="8">
        <v>2024</v>
      </c>
      <c r="E428" s="5" t="s">
        <v>3174</v>
      </c>
      <c r="F428" s="5"/>
    </row>
    <row r="429" spans="1:6" x14ac:dyDescent="0.35">
      <c r="A429" s="8">
        <v>25</v>
      </c>
      <c r="B429" s="12" t="s">
        <v>3188</v>
      </c>
      <c r="C429" s="5" t="s">
        <v>3189</v>
      </c>
      <c r="D429" s="8">
        <v>2024</v>
      </c>
      <c r="E429" s="5" t="s">
        <v>3174</v>
      </c>
      <c r="F429" s="5"/>
    </row>
    <row r="430" spans="1:6" x14ac:dyDescent="0.35">
      <c r="A430" s="8">
        <v>19</v>
      </c>
      <c r="B430" s="12" t="s">
        <v>3196</v>
      </c>
      <c r="C430" s="5" t="s">
        <v>3197</v>
      </c>
      <c r="D430" s="8">
        <v>2024</v>
      </c>
      <c r="E430" s="5" t="s">
        <v>3174</v>
      </c>
      <c r="F430" s="5"/>
    </row>
    <row r="431" spans="1:6" x14ac:dyDescent="0.35">
      <c r="A431" s="8">
        <v>43</v>
      </c>
      <c r="B431" s="12" t="s">
        <v>3180</v>
      </c>
      <c r="C431" s="5" t="s">
        <v>3204</v>
      </c>
      <c r="D431" s="8">
        <v>2024</v>
      </c>
      <c r="E431" s="5" t="s">
        <v>3174</v>
      </c>
      <c r="F431" s="5"/>
    </row>
    <row r="432" spans="1:6" x14ac:dyDescent="0.35">
      <c r="A432" s="8">
        <v>32</v>
      </c>
      <c r="B432" s="12" t="s">
        <v>3210</v>
      </c>
      <c r="C432" s="5" t="s">
        <v>3211</v>
      </c>
      <c r="D432" s="8">
        <v>2024</v>
      </c>
      <c r="E432" s="5" t="s">
        <v>3174</v>
      </c>
      <c r="F432" s="5"/>
    </row>
    <row r="433" spans="1:6" x14ac:dyDescent="0.35">
      <c r="A433" s="8">
        <v>47</v>
      </c>
      <c r="B433" s="12" t="s">
        <v>3218</v>
      </c>
      <c r="C433" s="5" t="s">
        <v>3219</v>
      </c>
      <c r="D433" s="8">
        <v>2024</v>
      </c>
      <c r="E433" s="5" t="s">
        <v>3174</v>
      </c>
      <c r="F433" s="5"/>
    </row>
    <row r="434" spans="1:6" x14ac:dyDescent="0.35">
      <c r="A434" s="8">
        <v>65</v>
      </c>
      <c r="B434" s="12" t="s">
        <v>3225</v>
      </c>
      <c r="C434" s="5" t="s">
        <v>3226</v>
      </c>
      <c r="D434" s="8">
        <v>2024</v>
      </c>
      <c r="E434" s="5" t="s">
        <v>3174</v>
      </c>
      <c r="F434" s="5"/>
    </row>
    <row r="435" spans="1:6" x14ac:dyDescent="0.35">
      <c r="A435" s="8">
        <v>24</v>
      </c>
      <c r="B435" s="12" t="s">
        <v>3232</v>
      </c>
      <c r="C435" s="5" t="s">
        <v>3233</v>
      </c>
      <c r="D435" s="8">
        <v>2024</v>
      </c>
      <c r="E435" s="5" t="s">
        <v>3174</v>
      </c>
      <c r="F435" s="5"/>
    </row>
    <row r="436" spans="1:6" x14ac:dyDescent="0.35">
      <c r="A436" s="8">
        <v>29</v>
      </c>
      <c r="B436" s="12" t="s">
        <v>3239</v>
      </c>
      <c r="C436" s="5" t="s">
        <v>3240</v>
      </c>
      <c r="D436" s="8">
        <v>2024</v>
      </c>
      <c r="E436" s="5" t="s">
        <v>3174</v>
      </c>
      <c r="F436" s="5"/>
    </row>
    <row r="437" spans="1:6" x14ac:dyDescent="0.35">
      <c r="A437" s="8">
        <v>31</v>
      </c>
      <c r="B437" s="12" t="s">
        <v>3246</v>
      </c>
      <c r="C437" s="5" t="s">
        <v>3247</v>
      </c>
      <c r="D437" s="8">
        <v>2024</v>
      </c>
      <c r="E437" s="5" t="s">
        <v>3174</v>
      </c>
      <c r="F437" s="5"/>
    </row>
    <row r="438" spans="1:6" x14ac:dyDescent="0.35">
      <c r="A438" s="8">
        <v>23</v>
      </c>
      <c r="B438" s="12" t="s">
        <v>3254</v>
      </c>
      <c r="C438" s="5" t="s">
        <v>3255</v>
      </c>
      <c r="D438" s="8">
        <v>2024</v>
      </c>
      <c r="E438" s="5" t="s">
        <v>3174</v>
      </c>
      <c r="F438" s="5"/>
    </row>
    <row r="439" spans="1:6" x14ac:dyDescent="0.35">
      <c r="A439" s="8">
        <v>47</v>
      </c>
      <c r="B439" s="12" t="s">
        <v>3262</v>
      </c>
      <c r="C439" s="5" t="s">
        <v>3263</v>
      </c>
      <c r="D439" s="8">
        <v>2024</v>
      </c>
      <c r="E439" s="5" t="s">
        <v>3174</v>
      </c>
      <c r="F439" s="5"/>
    </row>
    <row r="440" spans="1:6" x14ac:dyDescent="0.35">
      <c r="A440" s="8">
        <v>54</v>
      </c>
      <c r="B440" s="12" t="s">
        <v>3269</v>
      </c>
      <c r="C440" s="5" t="s">
        <v>3270</v>
      </c>
      <c r="D440" s="8">
        <v>2021</v>
      </c>
      <c r="E440" s="5" t="s">
        <v>3272</v>
      </c>
      <c r="F440" s="5"/>
    </row>
    <row r="441" spans="1:6" x14ac:dyDescent="0.35">
      <c r="A441" s="8">
        <v>29</v>
      </c>
      <c r="B441" s="12" t="s">
        <v>3278</v>
      </c>
      <c r="C441" s="5" t="s">
        <v>3279</v>
      </c>
      <c r="D441" s="8">
        <v>2022</v>
      </c>
      <c r="E441" s="5" t="s">
        <v>3272</v>
      </c>
      <c r="F441" s="5"/>
    </row>
    <row r="442" spans="1:6" x14ac:dyDescent="0.35">
      <c r="A442" s="8">
        <v>104</v>
      </c>
      <c r="B442" s="12" t="s">
        <v>3285</v>
      </c>
      <c r="C442" s="5" t="s">
        <v>3286</v>
      </c>
      <c r="D442" s="8">
        <v>2021</v>
      </c>
      <c r="E442" s="5" t="s">
        <v>3272</v>
      </c>
      <c r="F442" s="5"/>
    </row>
    <row r="443" spans="1:6" x14ac:dyDescent="0.35">
      <c r="A443" s="8">
        <v>56</v>
      </c>
      <c r="B443" s="12" t="s">
        <v>3293</v>
      </c>
      <c r="C443" s="5" t="s">
        <v>3294</v>
      </c>
      <c r="D443" s="8">
        <v>2022</v>
      </c>
      <c r="E443" s="5" t="s">
        <v>3272</v>
      </c>
      <c r="F443" s="5"/>
    </row>
    <row r="444" spans="1:6" x14ac:dyDescent="0.35">
      <c r="A444" s="8">
        <v>71</v>
      </c>
      <c r="B444" s="12" t="s">
        <v>3301</v>
      </c>
      <c r="C444" s="5" t="s">
        <v>3302</v>
      </c>
      <c r="D444" s="8">
        <v>2022</v>
      </c>
      <c r="E444" s="5" t="s">
        <v>3272</v>
      </c>
      <c r="F444" s="5"/>
    </row>
    <row r="445" spans="1:6" x14ac:dyDescent="0.35">
      <c r="A445" s="8">
        <v>60</v>
      </c>
      <c r="B445" s="12" t="s">
        <v>3309</v>
      </c>
      <c r="C445" s="5" t="s">
        <v>3310</v>
      </c>
      <c r="D445" s="8">
        <v>2022</v>
      </c>
      <c r="E445" s="5" t="s">
        <v>3272</v>
      </c>
      <c r="F445" s="5"/>
    </row>
    <row r="446" spans="1:6" x14ac:dyDescent="0.35">
      <c r="A446" s="8">
        <v>28</v>
      </c>
      <c r="B446" s="12" t="s">
        <v>3317</v>
      </c>
      <c r="C446" s="5" t="s">
        <v>3318</v>
      </c>
      <c r="D446" s="8">
        <v>2022</v>
      </c>
      <c r="E446" s="5" t="s">
        <v>3272</v>
      </c>
      <c r="F446" s="5"/>
    </row>
    <row r="447" spans="1:6" x14ac:dyDescent="0.35">
      <c r="A447" s="8">
        <v>37</v>
      </c>
      <c r="B447" s="12" t="s">
        <v>3324</v>
      </c>
      <c r="C447" s="5" t="s">
        <v>3325</v>
      </c>
      <c r="D447" s="8">
        <v>2022</v>
      </c>
      <c r="E447" s="5" t="s">
        <v>3272</v>
      </c>
      <c r="F447" s="5"/>
    </row>
    <row r="448" spans="1:6" x14ac:dyDescent="0.35">
      <c r="A448" s="8">
        <v>181</v>
      </c>
      <c r="B448" s="12" t="s">
        <v>3331</v>
      </c>
      <c r="C448" s="5" t="s">
        <v>3332</v>
      </c>
      <c r="D448" s="8">
        <v>2022</v>
      </c>
      <c r="E448" s="5" t="s">
        <v>3272</v>
      </c>
      <c r="F448" s="5"/>
    </row>
    <row r="449" spans="1:6" x14ac:dyDescent="0.35">
      <c r="A449" s="8">
        <v>57</v>
      </c>
      <c r="B449" s="12" t="s">
        <v>3339</v>
      </c>
      <c r="C449" s="5" t="s">
        <v>3340</v>
      </c>
      <c r="D449" s="8">
        <v>2021</v>
      </c>
      <c r="E449" s="5" t="s">
        <v>3272</v>
      </c>
      <c r="F449" s="5"/>
    </row>
    <row r="450" spans="1:6" x14ac:dyDescent="0.35">
      <c r="A450" s="8">
        <v>38</v>
      </c>
      <c r="B450" s="12" t="s">
        <v>3346</v>
      </c>
      <c r="C450" s="5" t="s">
        <v>3347</v>
      </c>
      <c r="D450" s="8">
        <v>2021</v>
      </c>
      <c r="E450" s="5" t="s">
        <v>3272</v>
      </c>
      <c r="F450" s="5"/>
    </row>
    <row r="451" spans="1:6" x14ac:dyDescent="0.35">
      <c r="A451" s="8">
        <v>54</v>
      </c>
      <c r="B451" s="12" t="s">
        <v>3354</v>
      </c>
      <c r="C451" s="5" t="s">
        <v>3355</v>
      </c>
      <c r="D451" s="8">
        <v>2021</v>
      </c>
      <c r="E451" s="5" t="s">
        <v>3272</v>
      </c>
      <c r="F451" s="5"/>
    </row>
    <row r="452" spans="1:6" x14ac:dyDescent="0.35">
      <c r="A452" s="8">
        <v>45</v>
      </c>
      <c r="B452" s="12" t="s">
        <v>3361</v>
      </c>
      <c r="C452" s="5" t="s">
        <v>3362</v>
      </c>
      <c r="D452" s="8">
        <v>2021</v>
      </c>
      <c r="E452" s="5" t="s">
        <v>3272</v>
      </c>
      <c r="F452" s="5"/>
    </row>
    <row r="453" spans="1:6" x14ac:dyDescent="0.35">
      <c r="A453" s="8">
        <v>65</v>
      </c>
      <c r="B453" s="12" t="s">
        <v>3368</v>
      </c>
      <c r="C453" s="5" t="s">
        <v>3369</v>
      </c>
      <c r="D453" s="8">
        <v>2022</v>
      </c>
      <c r="E453" s="5" t="s">
        <v>3371</v>
      </c>
      <c r="F453" s="5"/>
    </row>
    <row r="454" spans="1:6" x14ac:dyDescent="0.35">
      <c r="A454" s="8">
        <v>9</v>
      </c>
      <c r="B454" s="12" t="s">
        <v>3378</v>
      </c>
      <c r="C454" s="5" t="s">
        <v>3379</v>
      </c>
      <c r="D454" s="8">
        <v>2023</v>
      </c>
      <c r="E454" s="5" t="s">
        <v>3381</v>
      </c>
      <c r="F454" s="5"/>
    </row>
    <row r="455" spans="1:6" x14ac:dyDescent="0.35">
      <c r="A455" s="8">
        <v>76</v>
      </c>
      <c r="B455" s="12" t="s">
        <v>3386</v>
      </c>
      <c r="C455" s="5" t="s">
        <v>3387</v>
      </c>
      <c r="D455" s="8">
        <v>2023</v>
      </c>
      <c r="E455" s="5" t="s">
        <v>3389</v>
      </c>
      <c r="F455" s="5"/>
    </row>
    <row r="456" spans="1:6" x14ac:dyDescent="0.35">
      <c r="A456" s="8">
        <v>131</v>
      </c>
      <c r="B456" s="12" t="s">
        <v>3395</v>
      </c>
      <c r="C456" s="5" t="s">
        <v>3396</v>
      </c>
      <c r="D456" s="8">
        <v>2021</v>
      </c>
      <c r="E456" s="5" t="s">
        <v>3398</v>
      </c>
      <c r="F456" s="5"/>
    </row>
    <row r="457" spans="1:6" x14ac:dyDescent="0.35">
      <c r="A457" s="8">
        <v>64</v>
      </c>
      <c r="B457" s="12" t="s">
        <v>3403</v>
      </c>
      <c r="C457" s="5" t="s">
        <v>3404</v>
      </c>
      <c r="D457" s="8">
        <v>2024</v>
      </c>
      <c r="E457" s="5" t="s">
        <v>3398</v>
      </c>
      <c r="F457" s="5"/>
    </row>
    <row r="458" spans="1:6" x14ac:dyDescent="0.35">
      <c r="A458" s="8">
        <v>78</v>
      </c>
      <c r="B458" s="12" t="s">
        <v>3411</v>
      </c>
      <c r="C458" s="5" t="s">
        <v>3412</v>
      </c>
      <c r="D458" s="8">
        <v>2023</v>
      </c>
      <c r="E458" s="5" t="s">
        <v>3398</v>
      </c>
      <c r="F458" s="5"/>
    </row>
    <row r="459" spans="1:6" x14ac:dyDescent="0.35">
      <c r="A459" s="8">
        <v>28</v>
      </c>
      <c r="B459" s="12" t="s">
        <v>3419</v>
      </c>
      <c r="C459" s="5" t="s">
        <v>3420</v>
      </c>
      <c r="D459" s="8">
        <v>2023</v>
      </c>
      <c r="E459" s="5" t="s">
        <v>3398</v>
      </c>
      <c r="F459" s="5"/>
    </row>
    <row r="460" spans="1:6" x14ac:dyDescent="0.35">
      <c r="A460" s="8">
        <v>77</v>
      </c>
      <c r="B460" s="12" t="s">
        <v>3426</v>
      </c>
      <c r="C460" s="5" t="s">
        <v>3427</v>
      </c>
      <c r="D460" s="8">
        <v>2021</v>
      </c>
      <c r="E460" s="5" t="s">
        <v>3398</v>
      </c>
      <c r="F460" s="5"/>
    </row>
    <row r="461" spans="1:6" x14ac:dyDescent="0.35">
      <c r="A461" s="8">
        <v>49</v>
      </c>
      <c r="B461" s="12" t="s">
        <v>3434</v>
      </c>
      <c r="C461" s="5" t="s">
        <v>3435</v>
      </c>
      <c r="D461" s="8">
        <v>2022</v>
      </c>
      <c r="E461" s="5" t="s">
        <v>3398</v>
      </c>
      <c r="F461" s="5"/>
    </row>
    <row r="462" spans="1:6" x14ac:dyDescent="0.35">
      <c r="A462" s="8">
        <v>33</v>
      </c>
      <c r="B462" s="12" t="s">
        <v>3442</v>
      </c>
      <c r="C462" s="5" t="s">
        <v>3443</v>
      </c>
      <c r="D462" s="8">
        <v>2024</v>
      </c>
      <c r="E462" s="5" t="s">
        <v>3398</v>
      </c>
      <c r="F462" s="5"/>
    </row>
    <row r="463" spans="1:6" x14ac:dyDescent="0.35">
      <c r="A463" s="8">
        <v>59</v>
      </c>
      <c r="B463" s="12" t="s">
        <v>3450</v>
      </c>
      <c r="C463" s="5" t="s">
        <v>3451</v>
      </c>
      <c r="D463" s="8">
        <v>2021</v>
      </c>
      <c r="E463" s="5" t="s">
        <v>3398</v>
      </c>
      <c r="F463" s="5"/>
    </row>
    <row r="464" spans="1:6" x14ac:dyDescent="0.35">
      <c r="A464" s="8">
        <v>81</v>
      </c>
      <c r="B464" s="12" t="s">
        <v>3458</v>
      </c>
      <c r="C464" s="5" t="s">
        <v>3459</v>
      </c>
      <c r="D464" s="8">
        <v>2021</v>
      </c>
      <c r="E464" s="5" t="s">
        <v>3398</v>
      </c>
      <c r="F464" s="5"/>
    </row>
    <row r="465" spans="1:6" x14ac:dyDescent="0.35">
      <c r="A465" s="8">
        <v>88</v>
      </c>
      <c r="B465" s="12" t="s">
        <v>3466</v>
      </c>
      <c r="C465" s="5" t="s">
        <v>3467</v>
      </c>
      <c r="D465" s="8">
        <v>2023</v>
      </c>
      <c r="E465" s="5" t="s">
        <v>3398</v>
      </c>
      <c r="F465" s="5"/>
    </row>
    <row r="466" spans="1:6" x14ac:dyDescent="0.35">
      <c r="A466" s="8">
        <v>40</v>
      </c>
      <c r="B466" s="12" t="s">
        <v>3473</v>
      </c>
      <c r="C466" s="5" t="s">
        <v>3474</v>
      </c>
      <c r="D466" s="8">
        <v>2021</v>
      </c>
      <c r="E466" s="5" t="s">
        <v>3398</v>
      </c>
      <c r="F466" s="5"/>
    </row>
    <row r="467" spans="1:6" x14ac:dyDescent="0.35">
      <c r="A467" s="8">
        <v>41</v>
      </c>
      <c r="B467" s="12" t="s">
        <v>3481</v>
      </c>
      <c r="C467" s="5" t="s">
        <v>3482</v>
      </c>
      <c r="D467" s="8">
        <v>2021</v>
      </c>
      <c r="E467" s="5" t="s">
        <v>3398</v>
      </c>
      <c r="F467" s="5"/>
    </row>
    <row r="468" spans="1:6" x14ac:dyDescent="0.35">
      <c r="A468" s="8">
        <v>62</v>
      </c>
      <c r="B468" s="12" t="s">
        <v>3489</v>
      </c>
      <c r="C468" s="5" t="s">
        <v>3490</v>
      </c>
      <c r="D468" s="8">
        <v>2021</v>
      </c>
      <c r="E468" s="5" t="s">
        <v>3398</v>
      </c>
      <c r="F468" s="5"/>
    </row>
    <row r="469" spans="1:6" x14ac:dyDescent="0.35">
      <c r="A469" s="8">
        <v>55</v>
      </c>
      <c r="B469" s="12" t="s">
        <v>3497</v>
      </c>
      <c r="C469" s="5" t="s">
        <v>3498</v>
      </c>
      <c r="D469" s="8">
        <v>2021</v>
      </c>
      <c r="E469" s="5" t="s">
        <v>3500</v>
      </c>
      <c r="F469" s="5"/>
    </row>
    <row r="470" spans="1:6" x14ac:dyDescent="0.35">
      <c r="A470" s="8">
        <v>51</v>
      </c>
      <c r="B470" s="12" t="s">
        <v>3506</v>
      </c>
      <c r="C470" s="5" t="s">
        <v>3507</v>
      </c>
      <c r="D470" s="8">
        <v>2021</v>
      </c>
      <c r="E470" s="5" t="s">
        <v>3500</v>
      </c>
      <c r="F470" s="5"/>
    </row>
    <row r="471" spans="1:6" x14ac:dyDescent="0.35">
      <c r="A471" s="8">
        <v>24</v>
      </c>
      <c r="B471" s="12" t="s">
        <v>3513</v>
      </c>
      <c r="C471" s="5" t="s">
        <v>3514</v>
      </c>
      <c r="D471" s="8">
        <v>2024</v>
      </c>
      <c r="E471" s="5" t="s">
        <v>3516</v>
      </c>
      <c r="F471" s="5"/>
    </row>
    <row r="472" spans="1:6" x14ac:dyDescent="0.35">
      <c r="A472" s="8">
        <v>21</v>
      </c>
      <c r="B472" s="12" t="s">
        <v>3522</v>
      </c>
      <c r="C472" s="5" t="s">
        <v>3523</v>
      </c>
      <c r="D472" s="8">
        <v>2024</v>
      </c>
      <c r="E472" s="5" t="s">
        <v>3516</v>
      </c>
      <c r="F472" s="5"/>
    </row>
    <row r="473" spans="1:6" x14ac:dyDescent="0.35">
      <c r="A473" s="8">
        <v>82</v>
      </c>
      <c r="B473" s="12" t="s">
        <v>3530</v>
      </c>
      <c r="C473" s="5" t="s">
        <v>3531</v>
      </c>
      <c r="D473" s="8">
        <v>2021</v>
      </c>
      <c r="E473" s="5" t="s">
        <v>3533</v>
      </c>
      <c r="F473" s="5"/>
    </row>
    <row r="474" spans="1:6" x14ac:dyDescent="0.35">
      <c r="A474" s="8">
        <v>54</v>
      </c>
      <c r="B474" s="12" t="s">
        <v>3538</v>
      </c>
      <c r="C474" s="5" t="s">
        <v>3539</v>
      </c>
      <c r="D474" s="8">
        <v>2021</v>
      </c>
      <c r="E474" s="5" t="s">
        <v>3540</v>
      </c>
      <c r="F474" s="5"/>
    </row>
    <row r="475" spans="1:6" x14ac:dyDescent="0.35">
      <c r="A475" s="8">
        <v>62</v>
      </c>
      <c r="B475" s="12" t="s">
        <v>3543</v>
      </c>
      <c r="C475" s="5" t="s">
        <v>3544</v>
      </c>
      <c r="D475" s="8">
        <v>2022</v>
      </c>
      <c r="E475" s="5" t="s">
        <v>3545</v>
      </c>
      <c r="F475" s="5"/>
    </row>
    <row r="476" spans="1:6" x14ac:dyDescent="0.35">
      <c r="A476" s="8">
        <v>54</v>
      </c>
      <c r="B476" s="12" t="s">
        <v>3548</v>
      </c>
      <c r="C476" s="5" t="s">
        <v>3549</v>
      </c>
      <c r="D476" s="8">
        <v>2021</v>
      </c>
      <c r="E476" s="5" t="s">
        <v>3551</v>
      </c>
      <c r="F476" s="5"/>
    </row>
    <row r="477" spans="1:6" x14ac:dyDescent="0.35">
      <c r="A477" s="8">
        <v>66</v>
      </c>
      <c r="B477" s="12" t="s">
        <v>3557</v>
      </c>
      <c r="C477" s="5" t="s">
        <v>3558</v>
      </c>
      <c r="D477" s="8">
        <v>2021</v>
      </c>
      <c r="E477" s="5" t="s">
        <v>3560</v>
      </c>
      <c r="F477" s="5"/>
    </row>
    <row r="478" spans="1:6" x14ac:dyDescent="0.35">
      <c r="A478" s="8">
        <v>28</v>
      </c>
      <c r="B478" s="12" t="s">
        <v>3565</v>
      </c>
      <c r="C478" s="5" t="s">
        <v>3566</v>
      </c>
      <c r="D478" s="8">
        <v>2022</v>
      </c>
      <c r="E478" s="5" t="s">
        <v>3568</v>
      </c>
      <c r="F478" s="5"/>
    </row>
    <row r="479" spans="1:6" x14ac:dyDescent="0.35">
      <c r="A479" s="8">
        <v>23</v>
      </c>
      <c r="B479" s="12" t="s">
        <v>3573</v>
      </c>
      <c r="C479" s="5" t="s">
        <v>3574</v>
      </c>
      <c r="D479" s="8">
        <v>2021</v>
      </c>
      <c r="E479" s="5" t="s">
        <v>3575</v>
      </c>
      <c r="F479" s="5"/>
    </row>
    <row r="480" spans="1:6" x14ac:dyDescent="0.35">
      <c r="A480" s="8">
        <v>27</v>
      </c>
      <c r="B480" s="12" t="s">
        <v>3581</v>
      </c>
      <c r="C480" s="5" t="s">
        <v>3582</v>
      </c>
      <c r="D480" s="8">
        <v>2021</v>
      </c>
      <c r="E480" s="5" t="s">
        <v>3575</v>
      </c>
      <c r="F480" s="5"/>
    </row>
    <row r="481" spans="1:6" x14ac:dyDescent="0.35">
      <c r="A481" s="8">
        <v>119</v>
      </c>
      <c r="B481" s="12" t="s">
        <v>3588</v>
      </c>
      <c r="C481" s="5" t="s">
        <v>3589</v>
      </c>
      <c r="D481" s="8">
        <v>2021</v>
      </c>
      <c r="E481" s="5" t="s">
        <v>3591</v>
      </c>
      <c r="F481" s="5"/>
    </row>
    <row r="482" spans="1:6" x14ac:dyDescent="0.35">
      <c r="A482" s="8">
        <v>131</v>
      </c>
      <c r="B482" s="12" t="s">
        <v>3597</v>
      </c>
      <c r="C482" s="5" t="s">
        <v>3598</v>
      </c>
      <c r="D482" s="8">
        <v>2022</v>
      </c>
      <c r="E482" s="5" t="s">
        <v>3591</v>
      </c>
      <c r="F482" s="5"/>
    </row>
    <row r="483" spans="1:6" x14ac:dyDescent="0.35">
      <c r="A483" s="8">
        <v>94</v>
      </c>
      <c r="B483" s="12" t="s">
        <v>3604</v>
      </c>
      <c r="C483" s="5" t="s">
        <v>3605</v>
      </c>
      <c r="D483" s="8">
        <v>2021</v>
      </c>
      <c r="E483" s="5" t="s">
        <v>3591</v>
      </c>
      <c r="F483" s="5"/>
    </row>
    <row r="484" spans="1:6" x14ac:dyDescent="0.35">
      <c r="A484" s="8">
        <v>136</v>
      </c>
      <c r="B484" s="12" t="s">
        <v>3612</v>
      </c>
      <c r="C484" s="5" t="s">
        <v>3613</v>
      </c>
      <c r="D484" s="8">
        <v>2022</v>
      </c>
      <c r="E484" s="5" t="s">
        <v>3591</v>
      </c>
      <c r="F484" s="5"/>
    </row>
    <row r="485" spans="1:6" x14ac:dyDescent="0.35">
      <c r="A485" s="8">
        <v>99</v>
      </c>
      <c r="B485" s="12" t="s">
        <v>3620</v>
      </c>
      <c r="C485" s="5" t="s">
        <v>3621</v>
      </c>
      <c r="D485" s="8">
        <v>2022</v>
      </c>
      <c r="E485" s="5" t="s">
        <v>3591</v>
      </c>
      <c r="F485" s="5"/>
    </row>
    <row r="486" spans="1:6" x14ac:dyDescent="0.35">
      <c r="A486" s="8">
        <v>97</v>
      </c>
      <c r="B486" s="12" t="s">
        <v>3628</v>
      </c>
      <c r="C486" s="5" t="s">
        <v>3629</v>
      </c>
      <c r="D486" s="8">
        <v>2021</v>
      </c>
      <c r="E486" s="5" t="s">
        <v>3591</v>
      </c>
      <c r="F486" s="5"/>
    </row>
    <row r="487" spans="1:6" x14ac:dyDescent="0.35">
      <c r="A487" s="8">
        <v>73</v>
      </c>
      <c r="B487" s="12" t="s">
        <v>3636</v>
      </c>
      <c r="C487" s="5" t="s">
        <v>3637</v>
      </c>
      <c r="D487" s="8">
        <v>2021</v>
      </c>
      <c r="E487" s="5" t="s">
        <v>3591</v>
      </c>
      <c r="F487" s="5"/>
    </row>
    <row r="488" spans="1:6" x14ac:dyDescent="0.35">
      <c r="A488" s="8">
        <v>55</v>
      </c>
      <c r="B488" s="12" t="s">
        <v>3643</v>
      </c>
      <c r="C488" s="5" t="s">
        <v>3644</v>
      </c>
      <c r="D488" s="8">
        <v>2023</v>
      </c>
      <c r="E488" s="5" t="s">
        <v>3591</v>
      </c>
      <c r="F488" s="5"/>
    </row>
    <row r="489" spans="1:6" x14ac:dyDescent="0.35">
      <c r="A489" s="8">
        <v>47</v>
      </c>
      <c r="B489" s="12" t="s">
        <v>3651</v>
      </c>
      <c r="C489" s="5" t="s">
        <v>3652</v>
      </c>
      <c r="D489" s="8">
        <v>2022</v>
      </c>
      <c r="E489" s="5" t="s">
        <v>3591</v>
      </c>
      <c r="F489" s="5"/>
    </row>
    <row r="490" spans="1:6" x14ac:dyDescent="0.35">
      <c r="A490" s="8">
        <v>49</v>
      </c>
      <c r="B490" s="12" t="s">
        <v>3659</v>
      </c>
      <c r="C490" s="5" t="s">
        <v>3660</v>
      </c>
      <c r="D490" s="8">
        <v>2022</v>
      </c>
      <c r="E490" s="5" t="s">
        <v>3591</v>
      </c>
      <c r="F490" s="5"/>
    </row>
    <row r="491" spans="1:6" x14ac:dyDescent="0.35">
      <c r="A491" s="8">
        <v>151</v>
      </c>
      <c r="B491" s="12" t="s">
        <v>3666</v>
      </c>
      <c r="C491" s="5" t="s">
        <v>3667</v>
      </c>
      <c r="D491" s="8">
        <v>2021</v>
      </c>
      <c r="E491" s="5" t="s">
        <v>3591</v>
      </c>
      <c r="F491" s="5"/>
    </row>
    <row r="492" spans="1:6" x14ac:dyDescent="0.35">
      <c r="A492" s="8">
        <v>112</v>
      </c>
      <c r="B492" s="12" t="s">
        <v>3674</v>
      </c>
      <c r="C492" s="5" t="s">
        <v>3675</v>
      </c>
      <c r="D492" s="8">
        <v>2022</v>
      </c>
      <c r="E492" s="5" t="s">
        <v>3591</v>
      </c>
      <c r="F492" s="5"/>
    </row>
    <row r="493" spans="1:6" x14ac:dyDescent="0.35">
      <c r="A493" s="8">
        <v>95</v>
      </c>
      <c r="B493" s="12" t="s">
        <v>3681</v>
      </c>
      <c r="C493" s="5" t="s">
        <v>3682</v>
      </c>
      <c r="D493" s="8">
        <v>2021</v>
      </c>
      <c r="E493" s="5" t="s">
        <v>3591</v>
      </c>
      <c r="F493" s="5"/>
    </row>
    <row r="494" spans="1:6" x14ac:dyDescent="0.35">
      <c r="A494" s="8">
        <v>67</v>
      </c>
      <c r="B494" s="12" t="s">
        <v>3689</v>
      </c>
      <c r="C494" s="5" t="s">
        <v>3690</v>
      </c>
      <c r="D494" s="8">
        <v>2021</v>
      </c>
      <c r="E494" s="5" t="s">
        <v>3591</v>
      </c>
      <c r="F494" s="5"/>
    </row>
    <row r="495" spans="1:6" x14ac:dyDescent="0.35">
      <c r="A495" s="8">
        <v>49</v>
      </c>
      <c r="B495" s="12" t="s">
        <v>3696</v>
      </c>
      <c r="C495" s="5" t="s">
        <v>3697</v>
      </c>
      <c r="D495" s="8">
        <v>2021</v>
      </c>
      <c r="E495" s="5" t="s">
        <v>3591</v>
      </c>
      <c r="F495" s="5"/>
    </row>
    <row r="496" spans="1:6" x14ac:dyDescent="0.35">
      <c r="A496" s="8">
        <v>140</v>
      </c>
      <c r="B496" s="12" t="s">
        <v>3704</v>
      </c>
      <c r="C496" s="5" t="s">
        <v>3705</v>
      </c>
      <c r="D496" s="8">
        <v>2023</v>
      </c>
      <c r="E496" s="5" t="s">
        <v>3591</v>
      </c>
      <c r="F496" s="5"/>
    </row>
    <row r="497" spans="1:6" x14ac:dyDescent="0.35">
      <c r="A497" s="8">
        <v>53</v>
      </c>
      <c r="B497" s="12" t="s">
        <v>3712</v>
      </c>
      <c r="C497" s="5" t="s">
        <v>3713</v>
      </c>
      <c r="D497" s="8">
        <v>2022</v>
      </c>
      <c r="E497" s="5" t="s">
        <v>3591</v>
      </c>
      <c r="F497" s="5"/>
    </row>
    <row r="498" spans="1:6" x14ac:dyDescent="0.35">
      <c r="A498" s="8">
        <v>32</v>
      </c>
      <c r="B498" s="12" t="s">
        <v>3719</v>
      </c>
      <c r="C498" s="5" t="s">
        <v>3720</v>
      </c>
      <c r="D498" s="8">
        <v>2021</v>
      </c>
      <c r="E498" s="5" t="s">
        <v>3591</v>
      </c>
      <c r="F498" s="5"/>
    </row>
    <row r="499" spans="1:6" x14ac:dyDescent="0.35">
      <c r="A499" s="8">
        <v>56</v>
      </c>
      <c r="B499" s="12" t="s">
        <v>3726</v>
      </c>
      <c r="C499" s="5" t="s">
        <v>3727</v>
      </c>
      <c r="D499" s="8">
        <v>2022</v>
      </c>
      <c r="E499" s="5" t="s">
        <v>3591</v>
      </c>
      <c r="F499" s="5"/>
    </row>
    <row r="500" spans="1:6" x14ac:dyDescent="0.35">
      <c r="A500" s="8">
        <v>430</v>
      </c>
      <c r="B500" s="12" t="s">
        <v>3734</v>
      </c>
      <c r="C500" s="5" t="s">
        <v>3735</v>
      </c>
      <c r="D500" s="8">
        <v>2022</v>
      </c>
      <c r="E500" s="5" t="s">
        <v>3591</v>
      </c>
      <c r="F500" s="5"/>
    </row>
    <row r="501" spans="1:6" x14ac:dyDescent="0.35">
      <c r="A501" s="8">
        <v>69</v>
      </c>
      <c r="B501" s="12" t="s">
        <v>3742</v>
      </c>
      <c r="C501" s="5" t="s">
        <v>3743</v>
      </c>
      <c r="D501" s="8">
        <v>2021</v>
      </c>
      <c r="E501" s="5" t="s">
        <v>3745</v>
      </c>
      <c r="F501" s="5"/>
    </row>
    <row r="502" spans="1:6" x14ac:dyDescent="0.35">
      <c r="A502" s="8">
        <v>61</v>
      </c>
      <c r="B502" s="12" t="s">
        <v>3750</v>
      </c>
      <c r="C502" s="5" t="s">
        <v>3751</v>
      </c>
      <c r="D502" s="8">
        <v>2021</v>
      </c>
      <c r="E502" s="5" t="s">
        <v>3745</v>
      </c>
      <c r="F502" s="5"/>
    </row>
    <row r="503" spans="1:6" x14ac:dyDescent="0.35">
      <c r="A503" s="8">
        <v>75</v>
      </c>
      <c r="B503" s="12" t="s">
        <v>3758</v>
      </c>
      <c r="C503" s="5" t="s">
        <v>3759</v>
      </c>
      <c r="D503" s="8">
        <v>2021</v>
      </c>
      <c r="E503" s="5" t="s">
        <v>3745</v>
      </c>
      <c r="F503" s="5"/>
    </row>
    <row r="504" spans="1:6" x14ac:dyDescent="0.35">
      <c r="A504" s="8">
        <v>108</v>
      </c>
      <c r="B504" s="12" t="s">
        <v>3766</v>
      </c>
      <c r="C504" s="5" t="s">
        <v>3767</v>
      </c>
      <c r="D504" s="8">
        <v>2022</v>
      </c>
      <c r="E504" s="5" t="s">
        <v>3745</v>
      </c>
      <c r="F504" s="5"/>
    </row>
    <row r="505" spans="1:6" x14ac:dyDescent="0.35">
      <c r="A505" s="8">
        <v>60</v>
      </c>
      <c r="B505" s="12" t="s">
        <v>3772</v>
      </c>
      <c r="C505" s="5" t="s">
        <v>3773</v>
      </c>
      <c r="D505" s="8">
        <v>2022</v>
      </c>
      <c r="E505" s="5" t="s">
        <v>3775</v>
      </c>
      <c r="F505" s="5"/>
    </row>
    <row r="506" spans="1:6" x14ac:dyDescent="0.35">
      <c r="A506" s="8">
        <v>72</v>
      </c>
      <c r="B506" s="12" t="s">
        <v>3772</v>
      </c>
      <c r="C506" s="5" t="s">
        <v>3781</v>
      </c>
      <c r="D506" s="8">
        <v>2021</v>
      </c>
      <c r="E506" s="5" t="s">
        <v>3775</v>
      </c>
      <c r="F506" s="5"/>
    </row>
    <row r="507" spans="1:6" x14ac:dyDescent="0.35">
      <c r="A507" s="8">
        <v>24</v>
      </c>
      <c r="B507" s="12" t="s">
        <v>3787</v>
      </c>
      <c r="C507" s="5" t="s">
        <v>3788</v>
      </c>
      <c r="D507" s="8">
        <v>2024</v>
      </c>
      <c r="E507" s="5" t="s">
        <v>3790</v>
      </c>
      <c r="F507" s="5"/>
    </row>
    <row r="508" spans="1:6" x14ac:dyDescent="0.35">
      <c r="A508" s="8">
        <v>106</v>
      </c>
      <c r="B508" s="12" t="s">
        <v>3796</v>
      </c>
      <c r="C508" s="5" t="s">
        <v>3797</v>
      </c>
      <c r="D508" s="8">
        <v>2021</v>
      </c>
      <c r="E508" s="5" t="s">
        <v>3799</v>
      </c>
      <c r="F508" s="5"/>
    </row>
    <row r="509" spans="1:6" x14ac:dyDescent="0.35">
      <c r="A509" s="8">
        <v>22</v>
      </c>
      <c r="B509" s="12" t="s">
        <v>3805</v>
      </c>
      <c r="C509" s="5" t="s">
        <v>3806</v>
      </c>
      <c r="D509" s="8">
        <v>2024</v>
      </c>
      <c r="E509" s="5" t="s">
        <v>3808</v>
      </c>
      <c r="F509" s="5"/>
    </row>
    <row r="510" spans="1:6" x14ac:dyDescent="0.35">
      <c r="A510" s="8">
        <v>93</v>
      </c>
      <c r="B510" s="12" t="s">
        <v>3814</v>
      </c>
      <c r="C510" s="5" t="s">
        <v>3815</v>
      </c>
      <c r="D510" s="8">
        <v>2021</v>
      </c>
      <c r="E510" s="5" t="s">
        <v>3817</v>
      </c>
      <c r="F510" s="5"/>
    </row>
    <row r="511" spans="1:6" x14ac:dyDescent="0.35">
      <c r="A511" s="8">
        <v>72</v>
      </c>
      <c r="B511" s="12" t="s">
        <v>3823</v>
      </c>
      <c r="C511" s="5" t="s">
        <v>3824</v>
      </c>
      <c r="D511" s="8">
        <v>2023</v>
      </c>
      <c r="E511" s="5" t="s">
        <v>3826</v>
      </c>
      <c r="F511" s="5"/>
    </row>
    <row r="512" spans="1:6" x14ac:dyDescent="0.35">
      <c r="A512" s="8">
        <v>54</v>
      </c>
      <c r="B512" s="12" t="s">
        <v>3832</v>
      </c>
      <c r="C512" s="5" t="s">
        <v>3833</v>
      </c>
      <c r="D512" s="8">
        <v>2021</v>
      </c>
      <c r="E512" s="5" t="s">
        <v>3835</v>
      </c>
      <c r="F512" s="5"/>
    </row>
    <row r="513" spans="1:6" x14ac:dyDescent="0.35">
      <c r="A513" s="8">
        <v>47</v>
      </c>
      <c r="B513" s="12" t="s">
        <v>3841</v>
      </c>
      <c r="C513" s="5" t="s">
        <v>3842</v>
      </c>
      <c r="D513" s="8">
        <v>2021</v>
      </c>
      <c r="E513" s="5" t="s">
        <v>3844</v>
      </c>
      <c r="F513" s="5"/>
    </row>
    <row r="514" spans="1:6" x14ac:dyDescent="0.35">
      <c r="A514" s="8">
        <v>71</v>
      </c>
      <c r="B514" s="12" t="s">
        <v>3851</v>
      </c>
      <c r="C514" s="5" t="s">
        <v>3852</v>
      </c>
      <c r="D514" s="8">
        <v>2021</v>
      </c>
      <c r="E514" s="5" t="s">
        <v>3854</v>
      </c>
      <c r="F514" s="5"/>
    </row>
    <row r="515" spans="1:6" x14ac:dyDescent="0.35">
      <c r="A515" s="8">
        <v>48</v>
      </c>
      <c r="B515" s="12" t="s">
        <v>3859</v>
      </c>
      <c r="C515" s="5" t="s">
        <v>3860</v>
      </c>
      <c r="D515" s="8">
        <v>2021</v>
      </c>
      <c r="E515" s="5" t="s">
        <v>3862</v>
      </c>
      <c r="F515" s="5"/>
    </row>
    <row r="516" spans="1:6" x14ac:dyDescent="0.35">
      <c r="A516" s="8">
        <v>86</v>
      </c>
      <c r="B516" s="12" t="s">
        <v>3868</v>
      </c>
      <c r="C516" s="5" t="s">
        <v>3869</v>
      </c>
      <c r="D516" s="8">
        <v>2021</v>
      </c>
      <c r="E516" s="5" t="s">
        <v>3862</v>
      </c>
      <c r="F516" s="5"/>
    </row>
    <row r="517" spans="1:6" x14ac:dyDescent="0.35">
      <c r="A517" s="8">
        <v>37</v>
      </c>
      <c r="B517" s="12" t="s">
        <v>3876</v>
      </c>
      <c r="C517" s="5" t="s">
        <v>3877</v>
      </c>
      <c r="D517" s="8">
        <v>2023</v>
      </c>
      <c r="E517" s="5" t="s">
        <v>3879</v>
      </c>
      <c r="F517" s="5"/>
    </row>
    <row r="518" spans="1:6" x14ac:dyDescent="0.35">
      <c r="A518" s="8">
        <v>50</v>
      </c>
      <c r="B518" s="12" t="s">
        <v>3885</v>
      </c>
      <c r="C518" s="5" t="s">
        <v>3886</v>
      </c>
      <c r="D518" s="8">
        <v>2021</v>
      </c>
      <c r="E518" s="5" t="s">
        <v>3888</v>
      </c>
      <c r="F518" s="5"/>
    </row>
    <row r="519" spans="1:6" x14ac:dyDescent="0.35">
      <c r="A519" s="8">
        <v>24</v>
      </c>
      <c r="B519" s="12" t="s">
        <v>3894</v>
      </c>
      <c r="C519" s="5" t="s">
        <v>3895</v>
      </c>
      <c r="D519" s="8">
        <v>2023</v>
      </c>
      <c r="E519" s="5" t="s">
        <v>3897</v>
      </c>
      <c r="F519" s="5"/>
    </row>
    <row r="520" spans="1:6" x14ac:dyDescent="0.35">
      <c r="A520" s="8">
        <v>31</v>
      </c>
      <c r="B520" s="12" t="s">
        <v>3903</v>
      </c>
      <c r="C520" s="5" t="s">
        <v>3904</v>
      </c>
      <c r="D520" s="8">
        <v>2023</v>
      </c>
      <c r="E520" s="5" t="s">
        <v>3906</v>
      </c>
      <c r="F520" s="5"/>
    </row>
    <row r="521" spans="1:6" x14ac:dyDescent="0.35">
      <c r="A521" s="8">
        <v>74</v>
      </c>
      <c r="B521" s="12" t="s">
        <v>3912</v>
      </c>
      <c r="C521" s="5" t="s">
        <v>3913</v>
      </c>
      <c r="D521" s="8">
        <v>2023</v>
      </c>
      <c r="E521" s="5" t="s">
        <v>3915</v>
      </c>
      <c r="F521" s="5"/>
    </row>
    <row r="522" spans="1:6" x14ac:dyDescent="0.35">
      <c r="A522" s="8">
        <v>163</v>
      </c>
      <c r="B522" s="12" t="s">
        <v>3921</v>
      </c>
      <c r="C522" s="5" t="s">
        <v>3922</v>
      </c>
      <c r="D522" s="8">
        <v>2023</v>
      </c>
      <c r="E522" s="5" t="s">
        <v>3924</v>
      </c>
      <c r="F522" s="5"/>
    </row>
    <row r="523" spans="1:6" x14ac:dyDescent="0.35">
      <c r="A523" s="8">
        <v>63</v>
      </c>
      <c r="B523" s="12" t="s">
        <v>3930</v>
      </c>
      <c r="C523" s="5" t="s">
        <v>3931</v>
      </c>
      <c r="D523" s="8">
        <v>2022</v>
      </c>
      <c r="E523" s="5" t="s">
        <v>3933</v>
      </c>
      <c r="F523" s="5"/>
    </row>
    <row r="524" spans="1:6" x14ac:dyDescent="0.35">
      <c r="A524" s="8">
        <v>53</v>
      </c>
      <c r="B524" s="12" t="s">
        <v>3939</v>
      </c>
      <c r="C524" s="5" t="s">
        <v>3940</v>
      </c>
      <c r="D524" s="8">
        <v>2022</v>
      </c>
      <c r="E524" s="5" t="s">
        <v>3942</v>
      </c>
      <c r="F524" s="5"/>
    </row>
    <row r="525" spans="1:6" x14ac:dyDescent="0.35">
      <c r="A525" s="8">
        <v>376</v>
      </c>
      <c r="B525" s="12" t="s">
        <v>3948</v>
      </c>
      <c r="C525" s="5" t="s">
        <v>3949</v>
      </c>
      <c r="D525" s="8">
        <v>2021</v>
      </c>
      <c r="E525" s="5" t="s">
        <v>3951</v>
      </c>
      <c r="F525" s="5"/>
    </row>
    <row r="526" spans="1:6" x14ac:dyDescent="0.35">
      <c r="A526" s="8">
        <v>52</v>
      </c>
      <c r="B526" s="12" t="s">
        <v>3958</v>
      </c>
      <c r="C526" s="5" t="s">
        <v>3959</v>
      </c>
      <c r="D526" s="8">
        <v>2022</v>
      </c>
      <c r="E526" s="5" t="s">
        <v>3951</v>
      </c>
      <c r="F526" s="5"/>
    </row>
    <row r="527" spans="1:6" x14ac:dyDescent="0.35">
      <c r="A527" s="8">
        <v>1027</v>
      </c>
      <c r="B527" s="12" t="s">
        <v>3967</v>
      </c>
      <c r="C527" s="5" t="s">
        <v>3968</v>
      </c>
      <c r="D527" s="8">
        <v>2021</v>
      </c>
      <c r="E527" s="5" t="s">
        <v>3951</v>
      </c>
      <c r="F527" s="5"/>
    </row>
    <row r="528" spans="1:6" x14ac:dyDescent="0.35">
      <c r="A528" s="8">
        <v>53</v>
      </c>
      <c r="B528" s="12" t="s">
        <v>3948</v>
      </c>
      <c r="C528" s="5" t="s">
        <v>3976</v>
      </c>
      <c r="D528" s="8">
        <v>2022</v>
      </c>
      <c r="E528" s="5" t="s">
        <v>3951</v>
      </c>
      <c r="F528" s="5"/>
    </row>
    <row r="529" spans="1:6" x14ac:dyDescent="0.35">
      <c r="A529" s="8">
        <v>106</v>
      </c>
      <c r="B529" s="12" t="s">
        <v>3984</v>
      </c>
      <c r="C529" s="5" t="s">
        <v>3985</v>
      </c>
      <c r="D529" s="8">
        <v>2022</v>
      </c>
      <c r="E529" s="5" t="s">
        <v>3986</v>
      </c>
      <c r="F529" s="5"/>
    </row>
    <row r="530" spans="1:6" x14ac:dyDescent="0.35">
      <c r="A530" s="8">
        <v>132</v>
      </c>
      <c r="B530" s="12" t="s">
        <v>3992</v>
      </c>
      <c r="C530" s="5" t="s">
        <v>3993</v>
      </c>
      <c r="D530" s="8">
        <v>2021</v>
      </c>
      <c r="E530" s="5" t="s">
        <v>3986</v>
      </c>
      <c r="F530" s="5"/>
    </row>
    <row r="531" spans="1:6" x14ac:dyDescent="0.35">
      <c r="A531" s="8">
        <v>102</v>
      </c>
      <c r="B531" s="12" t="s">
        <v>4000</v>
      </c>
      <c r="C531" s="5" t="s">
        <v>4001</v>
      </c>
      <c r="D531" s="8">
        <v>2021</v>
      </c>
      <c r="E531" s="5" t="s">
        <v>4003</v>
      </c>
      <c r="F531" s="5"/>
    </row>
    <row r="532" spans="1:6" x14ac:dyDescent="0.35">
      <c r="A532" s="8">
        <v>79</v>
      </c>
      <c r="B532" s="12" t="s">
        <v>4008</v>
      </c>
      <c r="C532" s="5" t="s">
        <v>4009</v>
      </c>
      <c r="D532" s="8">
        <v>2022</v>
      </c>
      <c r="E532" s="5" t="s">
        <v>4011</v>
      </c>
      <c r="F532" s="5"/>
    </row>
    <row r="533" spans="1:6" x14ac:dyDescent="0.35">
      <c r="A533" s="8">
        <v>41</v>
      </c>
      <c r="B533" s="12" t="s">
        <v>4018</v>
      </c>
      <c r="C533" s="5" t="s">
        <v>4019</v>
      </c>
      <c r="D533" s="8">
        <v>2022</v>
      </c>
      <c r="E533" s="5" t="s">
        <v>4011</v>
      </c>
      <c r="F533" s="5"/>
    </row>
    <row r="534" spans="1:6" x14ac:dyDescent="0.35">
      <c r="A534" s="8">
        <v>276</v>
      </c>
      <c r="B534" s="12" t="s">
        <v>4027</v>
      </c>
      <c r="C534" s="5" t="s">
        <v>4028</v>
      </c>
      <c r="D534" s="8">
        <v>2021</v>
      </c>
      <c r="E534" s="5" t="s">
        <v>4011</v>
      </c>
      <c r="F534" s="5"/>
    </row>
    <row r="535" spans="1:6" x14ac:dyDescent="0.35">
      <c r="A535" s="8">
        <v>69</v>
      </c>
      <c r="B535" s="12" t="s">
        <v>4036</v>
      </c>
      <c r="C535" s="5" t="s">
        <v>4037</v>
      </c>
      <c r="D535" s="8">
        <v>2022</v>
      </c>
      <c r="E535" s="5" t="s">
        <v>4011</v>
      </c>
      <c r="F535" s="5"/>
    </row>
    <row r="536" spans="1:6" x14ac:dyDescent="0.35">
      <c r="A536" s="8">
        <v>49</v>
      </c>
      <c r="B536" s="12" t="s">
        <v>4045</v>
      </c>
      <c r="C536" s="5" t="s">
        <v>4046</v>
      </c>
      <c r="D536" s="8">
        <v>2021</v>
      </c>
      <c r="E536" s="5" t="s">
        <v>4011</v>
      </c>
      <c r="F536" s="5"/>
    </row>
    <row r="537" spans="1:6" x14ac:dyDescent="0.35">
      <c r="A537" s="8">
        <v>55</v>
      </c>
      <c r="B537" s="12" t="s">
        <v>4053</v>
      </c>
      <c r="C537" s="5" t="s">
        <v>4054</v>
      </c>
      <c r="D537" s="8">
        <v>2021</v>
      </c>
      <c r="E537" s="5" t="s">
        <v>4011</v>
      </c>
      <c r="F537" s="5"/>
    </row>
    <row r="538" spans="1:6" x14ac:dyDescent="0.35">
      <c r="A538" s="8">
        <v>178</v>
      </c>
      <c r="B538" s="12" t="s">
        <v>4061</v>
      </c>
      <c r="C538" s="5" t="s">
        <v>4062</v>
      </c>
      <c r="D538" s="8">
        <v>2021</v>
      </c>
      <c r="E538" s="5" t="s">
        <v>4011</v>
      </c>
      <c r="F538" s="5"/>
    </row>
    <row r="539" spans="1:6" x14ac:dyDescent="0.35">
      <c r="A539" s="8">
        <v>594</v>
      </c>
      <c r="B539" s="12" t="s">
        <v>4069</v>
      </c>
      <c r="C539" s="5" t="s">
        <v>4070</v>
      </c>
      <c r="D539" s="8">
        <v>2021</v>
      </c>
      <c r="E539" s="5" t="s">
        <v>4011</v>
      </c>
      <c r="F539" s="5"/>
    </row>
    <row r="540" spans="1:6" x14ac:dyDescent="0.35">
      <c r="A540" s="8">
        <v>52</v>
      </c>
      <c r="B540" s="12" t="s">
        <v>4077</v>
      </c>
      <c r="C540" s="5" t="s">
        <v>4078</v>
      </c>
      <c r="D540" s="8">
        <v>2021</v>
      </c>
      <c r="E540" s="5" t="s">
        <v>4011</v>
      </c>
      <c r="F540" s="5"/>
    </row>
    <row r="541" spans="1:6" x14ac:dyDescent="0.35">
      <c r="A541" s="8">
        <v>65</v>
      </c>
      <c r="B541" s="12" t="s">
        <v>4086</v>
      </c>
      <c r="C541" s="5" t="s">
        <v>4087</v>
      </c>
      <c r="D541" s="8">
        <v>2021</v>
      </c>
      <c r="E541" s="5" t="s">
        <v>4011</v>
      </c>
      <c r="F541" s="5"/>
    </row>
    <row r="542" spans="1:6" x14ac:dyDescent="0.35">
      <c r="A542" s="8">
        <v>78</v>
      </c>
      <c r="B542" s="12" t="s">
        <v>4095</v>
      </c>
      <c r="C542" s="5" t="s">
        <v>4096</v>
      </c>
      <c r="D542" s="8">
        <v>2022</v>
      </c>
      <c r="E542" s="5" t="s">
        <v>4011</v>
      </c>
      <c r="F542" s="5"/>
    </row>
    <row r="543" spans="1:6" x14ac:dyDescent="0.35">
      <c r="A543" s="8">
        <v>124</v>
      </c>
      <c r="B543" s="12" t="s">
        <v>4104</v>
      </c>
      <c r="C543" s="5" t="s">
        <v>4105</v>
      </c>
      <c r="D543" s="8">
        <v>2021</v>
      </c>
      <c r="E543" s="5" t="s">
        <v>4011</v>
      </c>
      <c r="F543" s="5"/>
    </row>
    <row r="544" spans="1:6" x14ac:dyDescent="0.35">
      <c r="A544" s="8">
        <v>91</v>
      </c>
      <c r="B544" s="12" t="s">
        <v>4113</v>
      </c>
      <c r="C544" s="5" t="s">
        <v>4114</v>
      </c>
      <c r="D544" s="8">
        <v>2021</v>
      </c>
      <c r="E544" s="5" t="s">
        <v>4011</v>
      </c>
      <c r="F544" s="5"/>
    </row>
    <row r="545" spans="1:6" x14ac:dyDescent="0.35">
      <c r="A545" s="8">
        <v>78</v>
      </c>
      <c r="B545" s="12" t="s">
        <v>4122</v>
      </c>
      <c r="C545" s="5" t="s">
        <v>4123</v>
      </c>
      <c r="D545" s="8">
        <v>2022</v>
      </c>
      <c r="E545" s="5" t="s">
        <v>4011</v>
      </c>
      <c r="F545" s="5"/>
    </row>
    <row r="546" spans="1:6" x14ac:dyDescent="0.35">
      <c r="A546" s="8">
        <v>35</v>
      </c>
      <c r="B546" s="12" t="s">
        <v>4130</v>
      </c>
      <c r="C546" s="5" t="s">
        <v>4131</v>
      </c>
      <c r="D546" s="8">
        <v>2022</v>
      </c>
      <c r="E546" s="5" t="s">
        <v>4011</v>
      </c>
      <c r="F546" s="5"/>
    </row>
    <row r="547" spans="1:6" x14ac:dyDescent="0.35">
      <c r="A547" s="8">
        <v>65</v>
      </c>
      <c r="B547" s="12" t="s">
        <v>4139</v>
      </c>
      <c r="C547" s="5" t="s">
        <v>4140</v>
      </c>
      <c r="D547" s="8">
        <v>2021</v>
      </c>
      <c r="E547" s="5" t="s">
        <v>4011</v>
      </c>
      <c r="F547" s="5"/>
    </row>
    <row r="548" spans="1:6" x14ac:dyDescent="0.35">
      <c r="A548" s="8">
        <v>107</v>
      </c>
      <c r="B548" s="12" t="s">
        <v>4147</v>
      </c>
      <c r="C548" s="5" t="s">
        <v>4148</v>
      </c>
      <c r="D548" s="8">
        <v>2022</v>
      </c>
      <c r="E548" s="5" t="s">
        <v>4011</v>
      </c>
      <c r="F548" s="5"/>
    </row>
    <row r="549" spans="1:6" x14ac:dyDescent="0.35">
      <c r="A549" s="8">
        <v>78</v>
      </c>
      <c r="B549" s="12" t="s">
        <v>4156</v>
      </c>
      <c r="C549" s="5" t="s">
        <v>4157</v>
      </c>
      <c r="D549" s="8">
        <v>2021</v>
      </c>
      <c r="E549" s="5" t="s">
        <v>4011</v>
      </c>
      <c r="F549" s="5"/>
    </row>
    <row r="550" spans="1:6" x14ac:dyDescent="0.35">
      <c r="A550" s="8">
        <v>49</v>
      </c>
      <c r="B550" s="12" t="s">
        <v>4165</v>
      </c>
      <c r="C550" s="5" t="s">
        <v>4166</v>
      </c>
      <c r="D550" s="8">
        <v>2022</v>
      </c>
      <c r="E550" s="5" t="s">
        <v>4011</v>
      </c>
      <c r="F550" s="5"/>
    </row>
    <row r="551" spans="1:6" x14ac:dyDescent="0.35">
      <c r="A551" s="8">
        <v>44</v>
      </c>
      <c r="B551" s="12" t="s">
        <v>4174</v>
      </c>
      <c r="C551" s="5" t="s">
        <v>4175</v>
      </c>
      <c r="D551" s="8">
        <v>2021</v>
      </c>
      <c r="E551" s="5" t="s">
        <v>4011</v>
      </c>
      <c r="F551" s="5"/>
    </row>
    <row r="552" spans="1:6" x14ac:dyDescent="0.35">
      <c r="A552" s="8">
        <v>51</v>
      </c>
      <c r="B552" s="12" t="s">
        <v>4182</v>
      </c>
      <c r="C552" s="5" t="s">
        <v>4183</v>
      </c>
      <c r="D552" s="8">
        <v>2022</v>
      </c>
      <c r="E552" s="5" t="s">
        <v>4011</v>
      </c>
      <c r="F552" s="5"/>
    </row>
    <row r="553" spans="1:6" x14ac:dyDescent="0.35">
      <c r="A553" s="8">
        <v>27</v>
      </c>
      <c r="B553" s="12" t="s">
        <v>4190</v>
      </c>
      <c r="C553" s="5" t="s">
        <v>4191</v>
      </c>
      <c r="D553" s="8">
        <v>2021</v>
      </c>
      <c r="E553" s="5" t="s">
        <v>4011</v>
      </c>
      <c r="F553" s="5"/>
    </row>
    <row r="554" spans="1:6" x14ac:dyDescent="0.35">
      <c r="A554" s="8">
        <v>97</v>
      </c>
      <c r="B554" s="12" t="s">
        <v>4199</v>
      </c>
      <c r="C554" s="5" t="s">
        <v>4200</v>
      </c>
      <c r="D554" s="8">
        <v>2021</v>
      </c>
      <c r="E554" s="5" t="s">
        <v>4011</v>
      </c>
      <c r="F554" s="5"/>
    </row>
    <row r="555" spans="1:6" x14ac:dyDescent="0.35">
      <c r="A555" s="8">
        <v>278</v>
      </c>
      <c r="B555" s="12" t="s">
        <v>4207</v>
      </c>
      <c r="C555" s="5" t="s">
        <v>4208</v>
      </c>
      <c r="D555" s="8">
        <v>2022</v>
      </c>
      <c r="E555" s="5" t="s">
        <v>4210</v>
      </c>
      <c r="F555" s="5"/>
    </row>
    <row r="556" spans="1:6" x14ac:dyDescent="0.35">
      <c r="A556" s="8">
        <v>122</v>
      </c>
      <c r="B556" s="12" t="s">
        <v>4217</v>
      </c>
      <c r="C556" s="5" t="s">
        <v>4218</v>
      </c>
      <c r="D556" s="8">
        <v>2021</v>
      </c>
      <c r="E556" s="5" t="s">
        <v>4219</v>
      </c>
      <c r="F556" s="5"/>
    </row>
    <row r="557" spans="1:6" x14ac:dyDescent="0.35">
      <c r="A557" s="8">
        <v>43</v>
      </c>
      <c r="B557" s="12" t="s">
        <v>4225</v>
      </c>
      <c r="C557" s="5" t="s">
        <v>4226</v>
      </c>
      <c r="D557" s="8">
        <v>2023</v>
      </c>
      <c r="E557" s="5" t="s">
        <v>4228</v>
      </c>
      <c r="F557" s="5"/>
    </row>
    <row r="558" spans="1:6" x14ac:dyDescent="0.35">
      <c r="A558" s="8">
        <v>22</v>
      </c>
      <c r="B558" s="12" t="s">
        <v>4234</v>
      </c>
      <c r="C558" s="5" t="s">
        <v>4235</v>
      </c>
      <c r="D558" s="8">
        <v>2023</v>
      </c>
      <c r="E558" s="5" t="s">
        <v>4228</v>
      </c>
      <c r="F558" s="5"/>
    </row>
    <row r="559" spans="1:6" x14ac:dyDescent="0.35">
      <c r="A559" s="8">
        <v>26</v>
      </c>
      <c r="B559" s="12" t="s">
        <v>4241</v>
      </c>
      <c r="C559" s="5" t="s">
        <v>4242</v>
      </c>
      <c r="D559" s="8">
        <v>2022</v>
      </c>
      <c r="E559" s="5" t="s">
        <v>4244</v>
      </c>
      <c r="F559" s="5"/>
    </row>
    <row r="560" spans="1:6" x14ac:dyDescent="0.35">
      <c r="A560" s="8">
        <v>24</v>
      </c>
      <c r="B560" s="12" t="s">
        <v>4249</v>
      </c>
      <c r="C560" s="5" t="s">
        <v>4250</v>
      </c>
      <c r="D560" s="8">
        <v>2022</v>
      </c>
      <c r="E560" s="5" t="s">
        <v>4252</v>
      </c>
      <c r="F560" s="5"/>
    </row>
    <row r="561" spans="1:6" x14ac:dyDescent="0.35">
      <c r="A561" s="8">
        <v>229</v>
      </c>
      <c r="B561" s="12" t="s">
        <v>4258</v>
      </c>
      <c r="C561" s="5" t="s">
        <v>4259</v>
      </c>
      <c r="D561" s="8">
        <v>2021</v>
      </c>
      <c r="E561" s="5" t="s">
        <v>4260</v>
      </c>
      <c r="F561" s="5"/>
    </row>
    <row r="562" spans="1:6" x14ac:dyDescent="0.35">
      <c r="A562" s="8">
        <v>19</v>
      </c>
      <c r="B562" s="12" t="s">
        <v>4266</v>
      </c>
      <c r="C562" s="5" t="s">
        <v>4267</v>
      </c>
      <c r="D562" s="8">
        <v>2024</v>
      </c>
      <c r="E562" s="5" t="s">
        <v>4260</v>
      </c>
      <c r="F562" s="5"/>
    </row>
    <row r="563" spans="1:6" x14ac:dyDescent="0.35">
      <c r="A563" s="8">
        <v>39</v>
      </c>
      <c r="B563" s="12" t="s">
        <v>4273</v>
      </c>
      <c r="C563" s="5" t="s">
        <v>4274</v>
      </c>
      <c r="D563" s="8">
        <v>2024</v>
      </c>
      <c r="E563" s="5" t="s">
        <v>4276</v>
      </c>
      <c r="F563" s="5"/>
    </row>
    <row r="564" spans="1:6" x14ac:dyDescent="0.35">
      <c r="A564" s="8">
        <v>29</v>
      </c>
      <c r="B564" s="12" t="s">
        <v>4282</v>
      </c>
      <c r="C564" s="5" t="s">
        <v>4283</v>
      </c>
      <c r="D564" s="8">
        <v>2023</v>
      </c>
      <c r="E564" s="5" t="s">
        <v>4276</v>
      </c>
      <c r="F564" s="5"/>
    </row>
    <row r="565" spans="1:6" x14ac:dyDescent="0.35">
      <c r="A565" s="8">
        <v>38</v>
      </c>
      <c r="B565" s="12" t="s">
        <v>4289</v>
      </c>
      <c r="C565" s="5" t="s">
        <v>4290</v>
      </c>
      <c r="D565" s="8">
        <v>2024</v>
      </c>
      <c r="E565" s="5" t="s">
        <v>4292</v>
      </c>
      <c r="F565" s="5"/>
    </row>
    <row r="566" spans="1:6" x14ac:dyDescent="0.35">
      <c r="A566" s="8">
        <v>41</v>
      </c>
      <c r="B566" s="12" t="s">
        <v>4298</v>
      </c>
      <c r="C566" s="5" t="s">
        <v>4299</v>
      </c>
      <c r="D566" s="8">
        <v>2024</v>
      </c>
      <c r="E566" s="5" t="s">
        <v>4292</v>
      </c>
      <c r="F566" s="5"/>
    </row>
    <row r="567" spans="1:6" x14ac:dyDescent="0.35">
      <c r="A567" s="8">
        <v>43</v>
      </c>
      <c r="B567" s="12" t="s">
        <v>4305</v>
      </c>
      <c r="C567" s="5" t="s">
        <v>4306</v>
      </c>
      <c r="D567" s="8">
        <v>2021</v>
      </c>
      <c r="E567" s="5" t="s">
        <v>4307</v>
      </c>
      <c r="F567" s="5"/>
    </row>
    <row r="568" spans="1:6" x14ac:dyDescent="0.35">
      <c r="A568" s="8">
        <v>62</v>
      </c>
      <c r="B568" s="12" t="s">
        <v>4310</v>
      </c>
      <c r="C568" s="5" t="s">
        <v>4311</v>
      </c>
      <c r="D568" s="8">
        <v>2022</v>
      </c>
      <c r="E568" s="5" t="s">
        <v>4313</v>
      </c>
      <c r="F568" s="5"/>
    </row>
    <row r="569" spans="1:6" x14ac:dyDescent="0.35">
      <c r="A569" s="8">
        <v>52</v>
      </c>
      <c r="B569" s="12" t="s">
        <v>4318</v>
      </c>
      <c r="C569" s="5" t="s">
        <v>4319</v>
      </c>
      <c r="D569" s="8">
        <v>2021</v>
      </c>
      <c r="E569" s="5" t="s">
        <v>4313</v>
      </c>
      <c r="F569" s="5"/>
    </row>
    <row r="570" spans="1:6" x14ac:dyDescent="0.35">
      <c r="A570" s="8">
        <v>94</v>
      </c>
      <c r="B570" s="12" t="s">
        <v>4325</v>
      </c>
      <c r="C570" s="5" t="s">
        <v>4326</v>
      </c>
      <c r="D570" s="8">
        <v>2022</v>
      </c>
      <c r="E570" s="5" t="s">
        <v>4313</v>
      </c>
      <c r="F570" s="5"/>
    </row>
    <row r="571" spans="1:6" x14ac:dyDescent="0.35">
      <c r="A571" s="8">
        <v>166</v>
      </c>
      <c r="B571" s="12" t="s">
        <v>4332</v>
      </c>
      <c r="C571" s="5" t="s">
        <v>4333</v>
      </c>
      <c r="D571" s="8">
        <v>2021</v>
      </c>
      <c r="E571" s="5" t="s">
        <v>4313</v>
      </c>
      <c r="F571" s="5"/>
    </row>
    <row r="572" spans="1:6" x14ac:dyDescent="0.35">
      <c r="A572" s="8">
        <v>68</v>
      </c>
      <c r="B572" s="12" t="s">
        <v>4339</v>
      </c>
      <c r="C572" s="5" t="s">
        <v>4340</v>
      </c>
      <c r="D572" s="8">
        <v>2022</v>
      </c>
      <c r="E572" s="5" t="s">
        <v>4313</v>
      </c>
      <c r="F572" s="5"/>
    </row>
    <row r="573" spans="1:6" x14ac:dyDescent="0.35">
      <c r="A573" s="8">
        <v>80</v>
      </c>
      <c r="B573" s="12" t="s">
        <v>4346</v>
      </c>
      <c r="C573" s="5" t="s">
        <v>4347</v>
      </c>
      <c r="D573" s="8">
        <v>2022</v>
      </c>
      <c r="E573" s="5" t="s">
        <v>4313</v>
      </c>
      <c r="F573" s="5"/>
    </row>
    <row r="574" spans="1:6" x14ac:dyDescent="0.35">
      <c r="A574" s="8">
        <v>36</v>
      </c>
      <c r="B574" s="12" t="s">
        <v>4352</v>
      </c>
      <c r="C574" s="5" t="s">
        <v>4353</v>
      </c>
      <c r="D574" s="8">
        <v>2021</v>
      </c>
      <c r="E574" s="5" t="s">
        <v>4313</v>
      </c>
      <c r="F574" s="5"/>
    </row>
    <row r="575" spans="1:6" x14ac:dyDescent="0.35">
      <c r="A575" s="8">
        <v>268</v>
      </c>
      <c r="B575" s="12" t="s">
        <v>4332</v>
      </c>
      <c r="C575" s="5" t="s">
        <v>4359</v>
      </c>
      <c r="D575" s="8">
        <v>2021</v>
      </c>
      <c r="E575" s="5" t="s">
        <v>4313</v>
      </c>
      <c r="F575" s="5"/>
    </row>
    <row r="576" spans="1:6" x14ac:dyDescent="0.35">
      <c r="A576" s="8">
        <v>135</v>
      </c>
      <c r="B576" s="12" t="s">
        <v>4364</v>
      </c>
      <c r="C576" s="5" t="s">
        <v>4365</v>
      </c>
      <c r="D576" s="8">
        <v>2023</v>
      </c>
      <c r="E576" s="5" t="s">
        <v>4313</v>
      </c>
      <c r="F576" s="5"/>
    </row>
    <row r="577" spans="1:6" x14ac:dyDescent="0.35">
      <c r="A577" s="8">
        <v>84</v>
      </c>
      <c r="B577" s="12" t="s">
        <v>4371</v>
      </c>
      <c r="C577" s="5" t="s">
        <v>4372</v>
      </c>
      <c r="D577" s="8">
        <v>2023</v>
      </c>
      <c r="E577" s="5" t="s">
        <v>4313</v>
      </c>
      <c r="F577" s="5"/>
    </row>
    <row r="578" spans="1:6" x14ac:dyDescent="0.35">
      <c r="A578" s="8">
        <v>49</v>
      </c>
      <c r="B578" s="12" t="s">
        <v>4377</v>
      </c>
      <c r="C578" s="5" t="s">
        <v>4378</v>
      </c>
      <c r="D578" s="8">
        <v>2021</v>
      </c>
      <c r="E578" s="5" t="s">
        <v>4313</v>
      </c>
      <c r="F578" s="5"/>
    </row>
    <row r="579" spans="1:6" x14ac:dyDescent="0.35">
      <c r="A579" s="8">
        <v>68</v>
      </c>
      <c r="B579" s="12" t="s">
        <v>4332</v>
      </c>
      <c r="C579" s="5" t="s">
        <v>4383</v>
      </c>
      <c r="D579" s="8">
        <v>2022</v>
      </c>
      <c r="E579" s="5" t="s">
        <v>4313</v>
      </c>
      <c r="F579" s="5"/>
    </row>
    <row r="580" spans="1:6" x14ac:dyDescent="0.35">
      <c r="A580" s="8">
        <v>131</v>
      </c>
      <c r="B580" s="12" t="s">
        <v>4388</v>
      </c>
      <c r="C580" s="5" t="s">
        <v>4389</v>
      </c>
      <c r="D580" s="8">
        <v>2023</v>
      </c>
      <c r="E580" s="5" t="s">
        <v>4313</v>
      </c>
      <c r="F580" s="5"/>
    </row>
    <row r="581" spans="1:6" x14ac:dyDescent="0.35">
      <c r="A581" s="8">
        <v>54</v>
      </c>
      <c r="B581" s="12" t="s">
        <v>4394</v>
      </c>
      <c r="C581" s="5" t="s">
        <v>4395</v>
      </c>
      <c r="D581" s="8">
        <v>2021</v>
      </c>
      <c r="E581" s="5" t="s">
        <v>4313</v>
      </c>
      <c r="F581" s="5"/>
    </row>
    <row r="582" spans="1:6" x14ac:dyDescent="0.35">
      <c r="A582" s="8">
        <v>109</v>
      </c>
      <c r="B582" s="12" t="s">
        <v>4400</v>
      </c>
      <c r="C582" s="5" t="s">
        <v>4401</v>
      </c>
      <c r="D582" s="8">
        <v>2021</v>
      </c>
      <c r="E582" s="5" t="s">
        <v>4313</v>
      </c>
      <c r="F582" s="5"/>
    </row>
    <row r="583" spans="1:6" x14ac:dyDescent="0.35">
      <c r="A583" s="8">
        <v>59</v>
      </c>
      <c r="B583" s="12" t="s">
        <v>4406</v>
      </c>
      <c r="C583" s="5" t="s">
        <v>4407</v>
      </c>
      <c r="D583" s="8">
        <v>2021</v>
      </c>
      <c r="E583" s="5" t="s">
        <v>4313</v>
      </c>
      <c r="F583" s="5"/>
    </row>
    <row r="584" spans="1:6" x14ac:dyDescent="0.35">
      <c r="A584" s="8">
        <v>66</v>
      </c>
      <c r="B584" s="12" t="s">
        <v>4412</v>
      </c>
      <c r="C584" s="5" t="s">
        <v>4413</v>
      </c>
      <c r="D584" s="8">
        <v>2022</v>
      </c>
      <c r="E584" s="5" t="s">
        <v>4313</v>
      </c>
      <c r="F584" s="5"/>
    </row>
    <row r="585" spans="1:6" x14ac:dyDescent="0.35">
      <c r="A585" s="8">
        <v>562</v>
      </c>
      <c r="B585" s="12" t="s">
        <v>4418</v>
      </c>
      <c r="C585" s="5" t="s">
        <v>4419</v>
      </c>
      <c r="D585" s="8">
        <v>2021</v>
      </c>
      <c r="E585" s="5" t="s">
        <v>4313</v>
      </c>
      <c r="F585" s="5"/>
    </row>
    <row r="586" spans="1:6" x14ac:dyDescent="0.35">
      <c r="A586" s="8">
        <v>73</v>
      </c>
      <c r="B586" s="12" t="s">
        <v>4425</v>
      </c>
      <c r="C586" s="5" t="s">
        <v>4426</v>
      </c>
      <c r="D586" s="8">
        <v>2023</v>
      </c>
      <c r="E586" s="5" t="s">
        <v>4313</v>
      </c>
      <c r="F586" s="5"/>
    </row>
    <row r="587" spans="1:6" x14ac:dyDescent="0.35">
      <c r="A587" s="8">
        <v>37</v>
      </c>
      <c r="B587" s="12" t="s">
        <v>4431</v>
      </c>
      <c r="C587" s="5" t="s">
        <v>4432</v>
      </c>
      <c r="D587" s="8">
        <v>2023</v>
      </c>
      <c r="E587" s="5" t="s">
        <v>4313</v>
      </c>
      <c r="F587" s="5"/>
    </row>
    <row r="588" spans="1:6" x14ac:dyDescent="0.35">
      <c r="A588" s="8">
        <v>70</v>
      </c>
      <c r="B588" s="12" t="s">
        <v>4438</v>
      </c>
      <c r="C588" s="5" t="s">
        <v>4439</v>
      </c>
      <c r="D588" s="8">
        <v>2023</v>
      </c>
      <c r="E588" s="5" t="s">
        <v>4313</v>
      </c>
      <c r="F588" s="5"/>
    </row>
    <row r="589" spans="1:6" x14ac:dyDescent="0.35">
      <c r="A589" s="8">
        <v>105</v>
      </c>
      <c r="B589" s="12" t="s">
        <v>4444</v>
      </c>
      <c r="C589" s="5" t="s">
        <v>4445</v>
      </c>
      <c r="D589" s="8">
        <v>2021</v>
      </c>
      <c r="E589" s="5" t="s">
        <v>4313</v>
      </c>
      <c r="F589" s="5"/>
    </row>
    <row r="590" spans="1:6" x14ac:dyDescent="0.35">
      <c r="A590" s="8">
        <v>138</v>
      </c>
      <c r="B590" s="12" t="s">
        <v>4451</v>
      </c>
      <c r="C590" s="5" t="s">
        <v>4452</v>
      </c>
      <c r="D590" s="8">
        <v>2023</v>
      </c>
      <c r="E590" s="5" t="s">
        <v>4313</v>
      </c>
      <c r="F590" s="5"/>
    </row>
    <row r="591" spans="1:6" x14ac:dyDescent="0.35">
      <c r="A591" s="8">
        <v>90</v>
      </c>
      <c r="B591" s="12" t="s">
        <v>4457</v>
      </c>
      <c r="C591" s="5" t="s">
        <v>4458</v>
      </c>
      <c r="D591" s="8">
        <v>2023</v>
      </c>
      <c r="E591" s="5" t="s">
        <v>4313</v>
      </c>
      <c r="F591" s="5"/>
    </row>
    <row r="592" spans="1:6" x14ac:dyDescent="0.35">
      <c r="A592" s="8">
        <v>66</v>
      </c>
      <c r="B592" s="12" t="s">
        <v>4464</v>
      </c>
      <c r="C592" s="5" t="s">
        <v>4465</v>
      </c>
      <c r="D592" s="8">
        <v>2021</v>
      </c>
      <c r="E592" s="5" t="s">
        <v>4313</v>
      </c>
      <c r="F592" s="5"/>
    </row>
    <row r="593" spans="1:6" x14ac:dyDescent="0.35">
      <c r="A593" s="8">
        <v>72</v>
      </c>
      <c r="B593" s="12" t="s">
        <v>4470</v>
      </c>
      <c r="C593" s="5" t="s">
        <v>4471</v>
      </c>
      <c r="D593" s="8">
        <v>2021</v>
      </c>
      <c r="E593" s="5" t="s">
        <v>4313</v>
      </c>
      <c r="F593" s="5"/>
    </row>
    <row r="594" spans="1:6" x14ac:dyDescent="0.35">
      <c r="A594" s="8">
        <v>61</v>
      </c>
      <c r="B594" s="12" t="s">
        <v>4477</v>
      </c>
      <c r="C594" s="5" t="s">
        <v>4478</v>
      </c>
      <c r="D594" s="8">
        <v>2022</v>
      </c>
      <c r="E594" s="5" t="s">
        <v>4313</v>
      </c>
      <c r="F594" s="5"/>
    </row>
    <row r="595" spans="1:6" x14ac:dyDescent="0.35">
      <c r="A595" s="8">
        <v>103</v>
      </c>
      <c r="B595" s="12" t="s">
        <v>4483</v>
      </c>
      <c r="C595" s="5" t="s">
        <v>4484</v>
      </c>
      <c r="D595" s="8">
        <v>2022</v>
      </c>
      <c r="E595" s="5" t="s">
        <v>4313</v>
      </c>
      <c r="F595" s="5"/>
    </row>
    <row r="596" spans="1:6" x14ac:dyDescent="0.35">
      <c r="A596" s="8">
        <v>50</v>
      </c>
      <c r="B596" s="12" t="s">
        <v>4489</v>
      </c>
      <c r="C596" s="5" t="s">
        <v>4490</v>
      </c>
      <c r="D596" s="8">
        <v>2022</v>
      </c>
      <c r="E596" s="5" t="s">
        <v>4313</v>
      </c>
      <c r="F596" s="5"/>
    </row>
    <row r="597" spans="1:6" x14ac:dyDescent="0.35">
      <c r="A597" s="8">
        <v>72</v>
      </c>
      <c r="B597" s="12" t="s">
        <v>4496</v>
      </c>
      <c r="C597" s="5" t="s">
        <v>4497</v>
      </c>
      <c r="D597" s="8">
        <v>2023</v>
      </c>
      <c r="E597" s="5" t="s">
        <v>4313</v>
      </c>
      <c r="F597" s="5"/>
    </row>
    <row r="598" spans="1:6" x14ac:dyDescent="0.35">
      <c r="A598" s="8">
        <v>47</v>
      </c>
      <c r="B598" s="12" t="s">
        <v>4503</v>
      </c>
      <c r="C598" s="5" t="s">
        <v>4504</v>
      </c>
      <c r="D598" s="8">
        <v>2021</v>
      </c>
      <c r="E598" s="5" t="s">
        <v>4313</v>
      </c>
      <c r="F598" s="5"/>
    </row>
    <row r="599" spans="1:6" x14ac:dyDescent="0.35">
      <c r="A599" s="8">
        <v>82</v>
      </c>
      <c r="B599" s="12" t="s">
        <v>4510</v>
      </c>
      <c r="C599" s="5" t="s">
        <v>4511</v>
      </c>
      <c r="D599" s="8">
        <v>2021</v>
      </c>
      <c r="E599" s="5" t="s">
        <v>4313</v>
      </c>
      <c r="F599" s="5"/>
    </row>
    <row r="600" spans="1:6" x14ac:dyDescent="0.35">
      <c r="A600" s="8">
        <v>60</v>
      </c>
      <c r="B600" s="12" t="s">
        <v>4517</v>
      </c>
      <c r="C600" s="5" t="s">
        <v>4518</v>
      </c>
      <c r="D600" s="8">
        <v>2022</v>
      </c>
      <c r="E600" s="5" t="s">
        <v>4313</v>
      </c>
      <c r="F600" s="5"/>
    </row>
    <row r="601" spans="1:6" x14ac:dyDescent="0.35">
      <c r="A601" s="8">
        <v>63</v>
      </c>
      <c r="B601" s="12" t="s">
        <v>4524</v>
      </c>
      <c r="C601" s="5" t="s">
        <v>4525</v>
      </c>
      <c r="D601" s="8">
        <v>2021</v>
      </c>
      <c r="E601" s="5" t="s">
        <v>4313</v>
      </c>
      <c r="F601" s="5"/>
    </row>
    <row r="602" spans="1:6" x14ac:dyDescent="0.35">
      <c r="A602" s="8">
        <v>105</v>
      </c>
      <c r="B602" s="12" t="s">
        <v>4531</v>
      </c>
      <c r="C602" s="5" t="s">
        <v>4532</v>
      </c>
      <c r="D602" s="8">
        <v>2022</v>
      </c>
      <c r="E602" s="5" t="s">
        <v>4313</v>
      </c>
      <c r="F602" s="5"/>
    </row>
    <row r="603" spans="1:6" x14ac:dyDescent="0.35">
      <c r="A603" s="8">
        <v>74</v>
      </c>
      <c r="B603" s="12" t="s">
        <v>4538</v>
      </c>
      <c r="C603" s="5" t="s">
        <v>4539</v>
      </c>
      <c r="D603" s="8">
        <v>2022</v>
      </c>
      <c r="E603" s="5" t="s">
        <v>4313</v>
      </c>
      <c r="F603" s="5"/>
    </row>
    <row r="604" spans="1:6" x14ac:dyDescent="0.35">
      <c r="A604" s="8">
        <v>62</v>
      </c>
      <c r="B604" s="12" t="s">
        <v>4545</v>
      </c>
      <c r="C604" s="5" t="s">
        <v>4546</v>
      </c>
      <c r="D604" s="8">
        <v>2022</v>
      </c>
      <c r="E604" s="5" t="s">
        <v>4313</v>
      </c>
      <c r="F604" s="5"/>
    </row>
    <row r="605" spans="1:6" x14ac:dyDescent="0.35">
      <c r="A605" s="8">
        <v>129</v>
      </c>
      <c r="B605" s="12" t="s">
        <v>4551</v>
      </c>
      <c r="C605" s="5" t="s">
        <v>4552</v>
      </c>
      <c r="D605" s="8">
        <v>2023</v>
      </c>
      <c r="E605" s="5" t="s">
        <v>4313</v>
      </c>
      <c r="F605" s="5"/>
    </row>
    <row r="606" spans="1:6" x14ac:dyDescent="0.35">
      <c r="A606" s="8">
        <v>98</v>
      </c>
      <c r="B606" s="12" t="s">
        <v>4558</v>
      </c>
      <c r="C606" s="5" t="s">
        <v>4559</v>
      </c>
      <c r="D606" s="8">
        <v>2021</v>
      </c>
      <c r="E606" s="5" t="s">
        <v>4313</v>
      </c>
      <c r="F606" s="5"/>
    </row>
    <row r="607" spans="1:6" x14ac:dyDescent="0.35">
      <c r="A607" s="8">
        <v>102</v>
      </c>
      <c r="B607" s="12" t="s">
        <v>4565</v>
      </c>
      <c r="C607" s="5" t="s">
        <v>4566</v>
      </c>
      <c r="D607" s="8">
        <v>2021</v>
      </c>
      <c r="E607" s="5" t="s">
        <v>4313</v>
      </c>
      <c r="F607" s="5"/>
    </row>
    <row r="608" spans="1:6" x14ac:dyDescent="0.35">
      <c r="A608" s="8">
        <v>21</v>
      </c>
      <c r="B608" s="12" t="s">
        <v>4571</v>
      </c>
      <c r="C608" s="5" t="s">
        <v>4572</v>
      </c>
      <c r="D608" s="8">
        <v>2022</v>
      </c>
      <c r="E608" s="5" t="s">
        <v>4313</v>
      </c>
      <c r="F608" s="5"/>
    </row>
    <row r="609" spans="1:6" x14ac:dyDescent="0.35">
      <c r="A609" s="8">
        <v>55</v>
      </c>
      <c r="B609" s="12" t="s">
        <v>4577</v>
      </c>
      <c r="C609" s="5" t="s">
        <v>4578</v>
      </c>
      <c r="D609" s="8">
        <v>2021</v>
      </c>
      <c r="E609" s="5" t="s">
        <v>4313</v>
      </c>
      <c r="F609" s="5"/>
    </row>
    <row r="610" spans="1:6" x14ac:dyDescent="0.35">
      <c r="A610" s="8">
        <v>42</v>
      </c>
      <c r="B610" s="12" t="s">
        <v>3015</v>
      </c>
      <c r="C610" s="5" t="s">
        <v>4584</v>
      </c>
      <c r="D610" s="8">
        <v>2021</v>
      </c>
      <c r="E610" s="5" t="s">
        <v>4313</v>
      </c>
      <c r="F610" s="5"/>
    </row>
    <row r="611" spans="1:6" x14ac:dyDescent="0.35">
      <c r="A611" s="8">
        <v>155</v>
      </c>
      <c r="B611" s="12" t="s">
        <v>4589</v>
      </c>
      <c r="C611" s="5" t="s">
        <v>4590</v>
      </c>
      <c r="D611" s="8">
        <v>2021</v>
      </c>
      <c r="E611" s="5" t="s">
        <v>4313</v>
      </c>
      <c r="F611" s="5"/>
    </row>
    <row r="612" spans="1:6" x14ac:dyDescent="0.35">
      <c r="A612" s="8">
        <v>36</v>
      </c>
      <c r="B612" s="12" t="s">
        <v>4595</v>
      </c>
      <c r="C612" s="5" t="s">
        <v>4596</v>
      </c>
      <c r="D612" s="8">
        <v>2021</v>
      </c>
      <c r="E612" s="5" t="s">
        <v>4313</v>
      </c>
      <c r="F612" s="5"/>
    </row>
    <row r="613" spans="1:6" x14ac:dyDescent="0.35">
      <c r="A613" s="8">
        <v>55</v>
      </c>
      <c r="B613" s="12" t="s">
        <v>4601</v>
      </c>
      <c r="C613" s="5" t="s">
        <v>4602</v>
      </c>
      <c r="D613" s="8">
        <v>2021</v>
      </c>
      <c r="E613" s="5" t="s">
        <v>4313</v>
      </c>
      <c r="F613" s="5"/>
    </row>
    <row r="614" spans="1:6" x14ac:dyDescent="0.35">
      <c r="A614" s="8">
        <v>60</v>
      </c>
      <c r="B614" s="12" t="s">
        <v>4608</v>
      </c>
      <c r="C614" s="5" t="s">
        <v>4609</v>
      </c>
      <c r="D614" s="8">
        <v>2022</v>
      </c>
      <c r="E614" s="5" t="s">
        <v>4313</v>
      </c>
      <c r="F614" s="5"/>
    </row>
    <row r="615" spans="1:6" x14ac:dyDescent="0.35">
      <c r="A615" s="8">
        <v>5</v>
      </c>
      <c r="B615" s="12" t="s">
        <v>4615</v>
      </c>
      <c r="C615" s="5" t="s">
        <v>4616</v>
      </c>
      <c r="D615" s="8">
        <v>2021</v>
      </c>
      <c r="E615" s="5" t="s">
        <v>4313</v>
      </c>
      <c r="F615" s="5"/>
    </row>
    <row r="616" spans="1:6" x14ac:dyDescent="0.35">
      <c r="A616" s="8">
        <v>55</v>
      </c>
      <c r="B616" s="12" t="s">
        <v>4622</v>
      </c>
      <c r="C616" s="5" t="s">
        <v>4623</v>
      </c>
      <c r="D616" s="8">
        <v>2021</v>
      </c>
      <c r="E616" s="5" t="s">
        <v>4313</v>
      </c>
      <c r="F616" s="5"/>
    </row>
    <row r="617" spans="1:6" x14ac:dyDescent="0.35">
      <c r="A617" s="8">
        <v>35</v>
      </c>
      <c r="B617" s="12" t="s">
        <v>4628</v>
      </c>
      <c r="C617" s="5" t="s">
        <v>4629</v>
      </c>
      <c r="D617" s="8">
        <v>2022</v>
      </c>
      <c r="E617" s="5" t="s">
        <v>4313</v>
      </c>
      <c r="F617" s="5"/>
    </row>
    <row r="618" spans="1:6" x14ac:dyDescent="0.35">
      <c r="A618" s="8">
        <v>35</v>
      </c>
      <c r="B618" s="12" t="s">
        <v>4634</v>
      </c>
      <c r="C618" s="5" t="s">
        <v>4635</v>
      </c>
      <c r="D618" s="8">
        <v>2022</v>
      </c>
      <c r="E618" s="5" t="s">
        <v>4313</v>
      </c>
      <c r="F618" s="5"/>
    </row>
    <row r="619" spans="1:6" x14ac:dyDescent="0.35">
      <c r="A619" s="8">
        <v>74</v>
      </c>
      <c r="B619" s="12" t="s">
        <v>4641</v>
      </c>
      <c r="C619" s="5" t="s">
        <v>4642</v>
      </c>
      <c r="D619" s="8">
        <v>2021</v>
      </c>
      <c r="E619" s="5" t="s">
        <v>4313</v>
      </c>
      <c r="F619" s="5"/>
    </row>
    <row r="620" spans="1:6" x14ac:dyDescent="0.35">
      <c r="A620" s="8">
        <v>52</v>
      </c>
      <c r="B620" s="12" t="s">
        <v>4647</v>
      </c>
      <c r="C620" s="5" t="s">
        <v>4648</v>
      </c>
      <c r="D620" s="8">
        <v>2022</v>
      </c>
      <c r="E620" s="5" t="s">
        <v>4313</v>
      </c>
      <c r="F620" s="5"/>
    </row>
    <row r="621" spans="1:6" x14ac:dyDescent="0.35">
      <c r="A621" s="8">
        <v>65</v>
      </c>
      <c r="B621" s="12" t="s">
        <v>4653</v>
      </c>
      <c r="C621" s="5" t="s">
        <v>4654</v>
      </c>
      <c r="D621" s="8">
        <v>2022</v>
      </c>
      <c r="E621" s="5" t="s">
        <v>4313</v>
      </c>
      <c r="F621" s="5"/>
    </row>
    <row r="622" spans="1:6" x14ac:dyDescent="0.35">
      <c r="A622" s="8">
        <v>98</v>
      </c>
      <c r="B622" s="12" t="s">
        <v>4659</v>
      </c>
      <c r="C622" s="5" t="s">
        <v>4660</v>
      </c>
      <c r="D622" s="8">
        <v>2021</v>
      </c>
      <c r="E622" s="5" t="s">
        <v>4313</v>
      </c>
      <c r="F622" s="5"/>
    </row>
    <row r="623" spans="1:6" x14ac:dyDescent="0.35">
      <c r="A623" s="8">
        <v>204</v>
      </c>
      <c r="B623" s="12" t="s">
        <v>4666</v>
      </c>
      <c r="C623" s="5" t="s">
        <v>4667</v>
      </c>
      <c r="D623" s="8">
        <v>2023</v>
      </c>
      <c r="E623" s="5" t="s">
        <v>4313</v>
      </c>
      <c r="F623" s="5"/>
    </row>
    <row r="624" spans="1:6" x14ac:dyDescent="0.35">
      <c r="A624" s="8">
        <v>107</v>
      </c>
      <c r="B624" s="12" t="s">
        <v>4672</v>
      </c>
      <c r="C624" s="5" t="s">
        <v>4673</v>
      </c>
      <c r="D624" s="8">
        <v>2021</v>
      </c>
      <c r="E624" s="5" t="s">
        <v>4313</v>
      </c>
      <c r="F624" s="5"/>
    </row>
    <row r="625" spans="1:6" x14ac:dyDescent="0.35">
      <c r="A625" s="8">
        <v>52</v>
      </c>
      <c r="B625" s="12" t="s">
        <v>4678</v>
      </c>
      <c r="C625" s="5" t="s">
        <v>4679</v>
      </c>
      <c r="D625" s="8">
        <v>2023</v>
      </c>
      <c r="E625" s="5" t="s">
        <v>4313</v>
      </c>
      <c r="F625" s="5"/>
    </row>
    <row r="626" spans="1:6" x14ac:dyDescent="0.35">
      <c r="A626" s="8">
        <v>44</v>
      </c>
      <c r="B626" s="12" t="s">
        <v>4684</v>
      </c>
      <c r="C626" s="5" t="s">
        <v>4685</v>
      </c>
      <c r="D626" s="8">
        <v>2021</v>
      </c>
      <c r="E626" s="5" t="s">
        <v>4313</v>
      </c>
      <c r="F626" s="5"/>
    </row>
    <row r="627" spans="1:6" x14ac:dyDescent="0.35">
      <c r="A627" s="8">
        <v>46</v>
      </c>
      <c r="B627" s="12" t="s">
        <v>4690</v>
      </c>
      <c r="C627" s="5" t="s">
        <v>4691</v>
      </c>
      <c r="D627" s="8">
        <v>2022</v>
      </c>
      <c r="E627" s="5" t="s">
        <v>4313</v>
      </c>
      <c r="F627" s="5"/>
    </row>
    <row r="628" spans="1:6" x14ac:dyDescent="0.35">
      <c r="A628" s="8">
        <v>32</v>
      </c>
      <c r="B628" s="12" t="s">
        <v>4696</v>
      </c>
      <c r="C628" s="5" t="s">
        <v>4697</v>
      </c>
      <c r="D628" s="8">
        <v>2021</v>
      </c>
      <c r="E628" s="5" t="s">
        <v>4313</v>
      </c>
      <c r="F628" s="5"/>
    </row>
    <row r="629" spans="1:6" x14ac:dyDescent="0.35">
      <c r="A629" s="8">
        <v>169</v>
      </c>
      <c r="B629" s="12" t="s">
        <v>4703</v>
      </c>
      <c r="C629" s="5" t="s">
        <v>4704</v>
      </c>
      <c r="D629" s="8">
        <v>2021</v>
      </c>
      <c r="E629" s="5" t="s">
        <v>4313</v>
      </c>
      <c r="F629" s="5"/>
    </row>
    <row r="630" spans="1:6" x14ac:dyDescent="0.35">
      <c r="A630" s="8">
        <v>48</v>
      </c>
      <c r="B630" s="12" t="s">
        <v>4709</v>
      </c>
      <c r="C630" s="5" t="s">
        <v>4710</v>
      </c>
      <c r="D630" s="8">
        <v>2022</v>
      </c>
      <c r="E630" s="5" t="s">
        <v>4313</v>
      </c>
      <c r="F630" s="5"/>
    </row>
    <row r="631" spans="1:6" x14ac:dyDescent="0.35">
      <c r="A631" s="8">
        <v>82</v>
      </c>
      <c r="B631" s="12" t="s">
        <v>4715</v>
      </c>
      <c r="C631" s="5" t="s">
        <v>4716</v>
      </c>
      <c r="D631" s="8">
        <v>2021</v>
      </c>
      <c r="E631" s="5" t="s">
        <v>4313</v>
      </c>
      <c r="F631" s="5"/>
    </row>
    <row r="632" spans="1:6" x14ac:dyDescent="0.35">
      <c r="A632" s="8">
        <v>41</v>
      </c>
      <c r="B632" s="12" t="s">
        <v>4721</v>
      </c>
      <c r="C632" s="5" t="s">
        <v>4722</v>
      </c>
      <c r="D632" s="8">
        <v>2023</v>
      </c>
      <c r="E632" s="5" t="s">
        <v>4724</v>
      </c>
      <c r="F632" s="5"/>
    </row>
    <row r="633" spans="1:6" x14ac:dyDescent="0.35">
      <c r="A633" s="8">
        <v>9</v>
      </c>
      <c r="B633" s="12" t="s">
        <v>4730</v>
      </c>
      <c r="C633" s="5" t="s">
        <v>4731</v>
      </c>
      <c r="D633" s="8">
        <v>2023</v>
      </c>
      <c r="E633" s="5" t="s">
        <v>4724</v>
      </c>
      <c r="F633" s="5"/>
    </row>
    <row r="634" spans="1:6" x14ac:dyDescent="0.35">
      <c r="A634" s="8">
        <v>146</v>
      </c>
      <c r="B634" s="12" t="s">
        <v>4738</v>
      </c>
      <c r="C634" s="5" t="s">
        <v>4739</v>
      </c>
      <c r="D634" s="8">
        <v>2024</v>
      </c>
      <c r="E634" s="5" t="s">
        <v>4741</v>
      </c>
      <c r="F634" s="5"/>
    </row>
    <row r="635" spans="1:6" x14ac:dyDescent="0.35">
      <c r="A635" s="8">
        <v>189</v>
      </c>
      <c r="B635" s="12" t="s">
        <v>4747</v>
      </c>
      <c r="C635" s="5" t="s">
        <v>4748</v>
      </c>
      <c r="D635" s="8">
        <v>2022</v>
      </c>
      <c r="E635" s="5" t="s">
        <v>4750</v>
      </c>
      <c r="F635" s="5"/>
    </row>
    <row r="636" spans="1:6" x14ac:dyDescent="0.35">
      <c r="A636" s="8">
        <v>35</v>
      </c>
      <c r="B636" s="12" t="s">
        <v>4756</v>
      </c>
      <c r="C636" s="5" t="s">
        <v>4757</v>
      </c>
      <c r="D636" s="8">
        <v>2022</v>
      </c>
      <c r="E636" s="5" t="s">
        <v>4750</v>
      </c>
      <c r="F636" s="5"/>
    </row>
    <row r="637" spans="1:6" x14ac:dyDescent="0.35">
      <c r="A637" s="8">
        <v>322</v>
      </c>
      <c r="B637" s="12" t="s">
        <v>4764</v>
      </c>
      <c r="C637" s="5" t="s">
        <v>4765</v>
      </c>
      <c r="D637" s="8">
        <v>2022</v>
      </c>
      <c r="E637" s="5" t="s">
        <v>4750</v>
      </c>
      <c r="F637" s="5"/>
    </row>
    <row r="638" spans="1:6" x14ac:dyDescent="0.35">
      <c r="A638" s="8">
        <v>290</v>
      </c>
      <c r="B638" s="12" t="s">
        <v>4772</v>
      </c>
      <c r="C638" s="5" t="s">
        <v>4773</v>
      </c>
      <c r="D638" s="8">
        <v>2022</v>
      </c>
      <c r="E638" s="5" t="s">
        <v>4750</v>
      </c>
      <c r="F638" s="5"/>
    </row>
    <row r="639" spans="1:6" x14ac:dyDescent="0.35">
      <c r="A639" s="8">
        <v>94</v>
      </c>
      <c r="B639" s="12" t="s">
        <v>4780</v>
      </c>
      <c r="C639" s="5" t="s">
        <v>4781</v>
      </c>
      <c r="D639" s="8">
        <v>2022</v>
      </c>
      <c r="E639" s="5" t="s">
        <v>4750</v>
      </c>
      <c r="F639" s="5"/>
    </row>
    <row r="640" spans="1:6" x14ac:dyDescent="0.35">
      <c r="A640" s="8">
        <v>125</v>
      </c>
      <c r="B640" s="12" t="s">
        <v>4787</v>
      </c>
      <c r="C640" s="5" t="s">
        <v>4788</v>
      </c>
      <c r="D640" s="8">
        <v>2021</v>
      </c>
      <c r="E640" s="5" t="s">
        <v>4750</v>
      </c>
      <c r="F640" s="5"/>
    </row>
    <row r="641" spans="1:6" x14ac:dyDescent="0.35">
      <c r="A641" s="8">
        <v>197</v>
      </c>
      <c r="B641" s="12" t="s">
        <v>4795</v>
      </c>
      <c r="C641" s="5" t="s">
        <v>4796</v>
      </c>
      <c r="D641" s="8">
        <v>2021</v>
      </c>
      <c r="E641" s="5" t="s">
        <v>4750</v>
      </c>
      <c r="F641" s="5"/>
    </row>
    <row r="642" spans="1:6" x14ac:dyDescent="0.35">
      <c r="A642" s="8">
        <v>126</v>
      </c>
      <c r="B642" s="12" t="s">
        <v>4802</v>
      </c>
      <c r="C642" s="5" t="s">
        <v>4803</v>
      </c>
      <c r="D642" s="8">
        <v>2021</v>
      </c>
      <c r="E642" s="5" t="s">
        <v>4804</v>
      </c>
      <c r="F642" s="5"/>
    </row>
    <row r="643" spans="1:6" x14ac:dyDescent="0.35">
      <c r="A643" s="8">
        <v>64</v>
      </c>
      <c r="B643" s="12" t="s">
        <v>4810</v>
      </c>
      <c r="C643" s="5" t="s">
        <v>4811</v>
      </c>
      <c r="D643" s="8">
        <v>2023</v>
      </c>
      <c r="E643" s="5" t="s">
        <v>4804</v>
      </c>
      <c r="F643" s="5"/>
    </row>
    <row r="644" spans="1:6" x14ac:dyDescent="0.35">
      <c r="A644" s="8">
        <v>73</v>
      </c>
      <c r="B644" s="12" t="s">
        <v>4817</v>
      </c>
      <c r="C644" s="5" t="s">
        <v>4818</v>
      </c>
      <c r="D644" s="8">
        <v>2022</v>
      </c>
      <c r="E644" s="5" t="s">
        <v>4820</v>
      </c>
      <c r="F644" s="5"/>
    </row>
    <row r="645" spans="1:6" x14ac:dyDescent="0.35">
      <c r="A645" s="8">
        <v>45</v>
      </c>
      <c r="B645" s="12" t="s">
        <v>4825</v>
      </c>
      <c r="C645" s="5" t="s">
        <v>4826</v>
      </c>
      <c r="D645" s="8">
        <v>2021</v>
      </c>
      <c r="E645" s="5" t="s">
        <v>4828</v>
      </c>
      <c r="F645" s="5"/>
    </row>
    <row r="646" spans="1:6" x14ac:dyDescent="0.35">
      <c r="A646" s="8">
        <v>31</v>
      </c>
      <c r="B646" s="12" t="s">
        <v>4833</v>
      </c>
      <c r="C646" s="5" t="s">
        <v>4834</v>
      </c>
      <c r="D646" s="8">
        <v>2024</v>
      </c>
      <c r="E646" s="5" t="s">
        <v>4836</v>
      </c>
      <c r="F646" s="5"/>
    </row>
    <row r="647" spans="1:6" x14ac:dyDescent="0.35">
      <c r="A647" s="8">
        <v>56</v>
      </c>
      <c r="B647" s="12" t="s">
        <v>4841</v>
      </c>
      <c r="C647" s="5" t="s">
        <v>4842</v>
      </c>
      <c r="D647" s="8">
        <v>2021</v>
      </c>
      <c r="E647" s="5" t="s">
        <v>4843</v>
      </c>
      <c r="F647" s="5"/>
    </row>
    <row r="648" spans="1:6" x14ac:dyDescent="0.35">
      <c r="A648" s="8">
        <v>139</v>
      </c>
      <c r="B648" s="12" t="s">
        <v>4848</v>
      </c>
      <c r="C648" s="5" t="s">
        <v>4849</v>
      </c>
      <c r="D648" s="8">
        <v>2021</v>
      </c>
      <c r="E648" s="5" t="s">
        <v>4843</v>
      </c>
      <c r="F648" s="5"/>
    </row>
    <row r="649" spans="1:6" x14ac:dyDescent="0.35">
      <c r="A649" s="8">
        <v>128</v>
      </c>
      <c r="B649" s="12" t="s">
        <v>4854</v>
      </c>
      <c r="C649" s="5" t="s">
        <v>4855</v>
      </c>
      <c r="D649" s="8">
        <v>2021</v>
      </c>
      <c r="E649" s="5" t="s">
        <v>4857</v>
      </c>
      <c r="F649" s="5"/>
    </row>
    <row r="650" spans="1:6" x14ac:dyDescent="0.35">
      <c r="A650" s="8">
        <v>125</v>
      </c>
      <c r="B650" s="12" t="s">
        <v>4863</v>
      </c>
      <c r="C650" s="5" t="s">
        <v>4864</v>
      </c>
      <c r="D650" s="8">
        <v>2021</v>
      </c>
      <c r="E650" s="5" t="s">
        <v>4857</v>
      </c>
      <c r="F650" s="5"/>
    </row>
    <row r="651" spans="1:6" x14ac:dyDescent="0.35">
      <c r="A651" s="8">
        <v>88</v>
      </c>
      <c r="B651" s="12" t="s">
        <v>4870</v>
      </c>
      <c r="C651" s="5" t="s">
        <v>4871</v>
      </c>
      <c r="D651" s="8">
        <v>2021</v>
      </c>
      <c r="E651" s="5" t="s">
        <v>4857</v>
      </c>
      <c r="F651" s="5"/>
    </row>
    <row r="652" spans="1:6" x14ac:dyDescent="0.35">
      <c r="A652" s="8">
        <v>25</v>
      </c>
      <c r="B652" s="12" t="s">
        <v>4877</v>
      </c>
      <c r="C652" s="5" t="s">
        <v>4878</v>
      </c>
      <c r="D652" s="8">
        <v>2024</v>
      </c>
      <c r="E652" s="5" t="s">
        <v>4880</v>
      </c>
      <c r="F652" s="5"/>
    </row>
    <row r="653" spans="1:6" x14ac:dyDescent="0.35">
      <c r="A653" s="8">
        <v>25</v>
      </c>
      <c r="B653" s="12" t="s">
        <v>4886</v>
      </c>
      <c r="C653" s="5" t="s">
        <v>4887</v>
      </c>
      <c r="D653" s="8">
        <v>2024</v>
      </c>
      <c r="E653" s="5" t="s">
        <v>4880</v>
      </c>
      <c r="F653" s="5"/>
    </row>
    <row r="654" spans="1:6" x14ac:dyDescent="0.35">
      <c r="A654" s="8">
        <v>22</v>
      </c>
      <c r="B654" s="12" t="s">
        <v>4894</v>
      </c>
      <c r="C654" s="5" t="s">
        <v>4895</v>
      </c>
      <c r="D654" s="8">
        <v>2024</v>
      </c>
      <c r="E654" s="5" t="s">
        <v>4897</v>
      </c>
      <c r="F654" s="5"/>
    </row>
    <row r="655" spans="1:6" x14ac:dyDescent="0.35">
      <c r="A655" s="8">
        <v>42</v>
      </c>
      <c r="B655" s="12" t="s">
        <v>4902</v>
      </c>
      <c r="C655" s="5" t="s">
        <v>4903</v>
      </c>
      <c r="D655" s="8">
        <v>2021</v>
      </c>
      <c r="E655" s="5" t="s">
        <v>4904</v>
      </c>
      <c r="F655" s="5"/>
    </row>
    <row r="656" spans="1:6" x14ac:dyDescent="0.35">
      <c r="A656" s="8">
        <v>52</v>
      </c>
      <c r="B656" s="12" t="s">
        <v>26</v>
      </c>
      <c r="C656" s="5" t="s">
        <v>4910</v>
      </c>
      <c r="D656" s="8">
        <v>2023</v>
      </c>
      <c r="E656" s="5" t="s">
        <v>4904</v>
      </c>
      <c r="F656" s="5"/>
    </row>
    <row r="657" spans="1:6" x14ac:dyDescent="0.35">
      <c r="A657" s="8">
        <v>78</v>
      </c>
      <c r="B657" s="12" t="s">
        <v>4917</v>
      </c>
      <c r="C657" s="5" t="s">
        <v>4918</v>
      </c>
      <c r="D657" s="8">
        <v>2022</v>
      </c>
      <c r="E657" s="5" t="s">
        <v>4904</v>
      </c>
      <c r="F657" s="5"/>
    </row>
    <row r="658" spans="1:6" x14ac:dyDescent="0.35">
      <c r="A658" s="8">
        <v>48</v>
      </c>
      <c r="B658" s="12" t="s">
        <v>26</v>
      </c>
      <c r="C658" s="5" t="s">
        <v>4924</v>
      </c>
      <c r="D658" s="8">
        <v>2023</v>
      </c>
      <c r="E658" s="5" t="s">
        <v>4904</v>
      </c>
      <c r="F658" s="5"/>
    </row>
    <row r="659" spans="1:6" x14ac:dyDescent="0.35">
      <c r="A659" s="8">
        <v>61</v>
      </c>
      <c r="B659" s="12" t="s">
        <v>4930</v>
      </c>
      <c r="C659" s="5" t="s">
        <v>4931</v>
      </c>
      <c r="D659" s="8">
        <v>2023</v>
      </c>
      <c r="E659" s="5" t="s">
        <v>4904</v>
      </c>
      <c r="F659" s="5"/>
    </row>
    <row r="660" spans="1:6" x14ac:dyDescent="0.35">
      <c r="A660" s="8">
        <v>258</v>
      </c>
      <c r="B660" s="12" t="s">
        <v>4937</v>
      </c>
      <c r="C660" s="5" t="s">
        <v>4938</v>
      </c>
      <c r="D660" s="8">
        <v>2021</v>
      </c>
      <c r="E660" s="5" t="s">
        <v>4904</v>
      </c>
      <c r="F660" s="5"/>
    </row>
    <row r="661" spans="1:6" x14ac:dyDescent="0.35">
      <c r="A661" s="8">
        <v>97</v>
      </c>
      <c r="B661" s="12" t="s">
        <v>4945</v>
      </c>
      <c r="C661" s="5" t="s">
        <v>4946</v>
      </c>
      <c r="D661" s="8">
        <v>2021</v>
      </c>
      <c r="E661" s="5" t="s">
        <v>4904</v>
      </c>
      <c r="F661" s="5"/>
    </row>
    <row r="662" spans="1:6" x14ac:dyDescent="0.35">
      <c r="A662" s="8">
        <v>76</v>
      </c>
      <c r="B662" s="12" t="s">
        <v>4953</v>
      </c>
      <c r="C662" s="5" t="s">
        <v>4954</v>
      </c>
      <c r="D662" s="8">
        <v>2022</v>
      </c>
      <c r="E662" s="5" t="s">
        <v>4904</v>
      </c>
      <c r="F662" s="5"/>
    </row>
    <row r="663" spans="1:6" x14ac:dyDescent="0.35">
      <c r="A663" s="8">
        <v>54</v>
      </c>
      <c r="B663" s="12" t="s">
        <v>4961</v>
      </c>
      <c r="C663" s="5" t="s">
        <v>4962</v>
      </c>
      <c r="D663" s="8">
        <v>2023</v>
      </c>
      <c r="E663" s="5" t="s">
        <v>4904</v>
      </c>
      <c r="F663" s="5"/>
    </row>
    <row r="664" spans="1:6" x14ac:dyDescent="0.35">
      <c r="A664" s="8">
        <v>114</v>
      </c>
      <c r="B664" s="12" t="s">
        <v>4969</v>
      </c>
      <c r="C664" s="5" t="s">
        <v>4970</v>
      </c>
      <c r="D664" s="8">
        <v>2021</v>
      </c>
      <c r="E664" s="5" t="s">
        <v>4904</v>
      </c>
      <c r="F664" s="5"/>
    </row>
    <row r="665" spans="1:6" x14ac:dyDescent="0.35">
      <c r="A665" s="8">
        <v>50</v>
      </c>
      <c r="B665" s="12" t="s">
        <v>26</v>
      </c>
      <c r="C665" s="5" t="s">
        <v>4975</v>
      </c>
      <c r="D665" s="8">
        <v>2023</v>
      </c>
      <c r="E665" s="5" t="s">
        <v>4904</v>
      </c>
      <c r="F665" s="5"/>
    </row>
    <row r="666" spans="1:6" x14ac:dyDescent="0.35">
      <c r="A666" s="8">
        <v>24</v>
      </c>
      <c r="B666" s="12" t="s">
        <v>4982</v>
      </c>
      <c r="C666" s="5" t="s">
        <v>4983</v>
      </c>
      <c r="D666" s="8">
        <v>2023</v>
      </c>
      <c r="E666" s="5" t="s">
        <v>4985</v>
      </c>
      <c r="F666" s="5"/>
    </row>
    <row r="667" spans="1:6" x14ac:dyDescent="0.35">
      <c r="A667" s="8">
        <v>48</v>
      </c>
      <c r="B667" s="12" t="s">
        <v>4990</v>
      </c>
      <c r="C667" s="5" t="s">
        <v>4991</v>
      </c>
      <c r="D667" s="8">
        <v>2022</v>
      </c>
      <c r="E667" s="5" t="s">
        <v>4992</v>
      </c>
      <c r="F667" s="5"/>
    </row>
    <row r="668" spans="1:6" x14ac:dyDescent="0.35">
      <c r="A668" s="8">
        <v>41</v>
      </c>
      <c r="B668" s="12" t="s">
        <v>4998</v>
      </c>
      <c r="C668" s="5" t="s">
        <v>4999</v>
      </c>
      <c r="D668" s="8">
        <v>2022</v>
      </c>
      <c r="E668" s="5" t="s">
        <v>5001</v>
      </c>
      <c r="F668" s="5"/>
    </row>
    <row r="669" spans="1:6" x14ac:dyDescent="0.35">
      <c r="A669" s="8">
        <v>177</v>
      </c>
      <c r="B669" s="12" t="s">
        <v>5007</v>
      </c>
      <c r="C669" s="5" t="s">
        <v>5008</v>
      </c>
      <c r="D669" s="8">
        <v>2021</v>
      </c>
      <c r="E669" s="5" t="s">
        <v>5009</v>
      </c>
      <c r="F669" s="5"/>
    </row>
    <row r="670" spans="1:6" x14ac:dyDescent="0.35">
      <c r="A670" s="8">
        <v>93</v>
      </c>
      <c r="B670" s="12" t="s">
        <v>5015</v>
      </c>
      <c r="C670" s="5" t="s">
        <v>5016</v>
      </c>
      <c r="D670" s="8">
        <v>2021</v>
      </c>
      <c r="E670" s="5" t="s">
        <v>5009</v>
      </c>
      <c r="F670" s="5"/>
    </row>
    <row r="671" spans="1:6" x14ac:dyDescent="0.35">
      <c r="A671" s="8">
        <v>125</v>
      </c>
      <c r="B671" s="12" t="s">
        <v>5023</v>
      </c>
      <c r="C671" s="5" t="s">
        <v>5024</v>
      </c>
      <c r="D671" s="8">
        <v>2021</v>
      </c>
      <c r="E671" s="5" t="s">
        <v>5026</v>
      </c>
      <c r="F671" s="5"/>
    </row>
    <row r="672" spans="1:6" x14ac:dyDescent="0.35">
      <c r="A672" s="8">
        <v>39</v>
      </c>
      <c r="B672" s="12" t="s">
        <v>5031</v>
      </c>
      <c r="C672" s="5" t="s">
        <v>5032</v>
      </c>
      <c r="D672" s="8">
        <v>2021</v>
      </c>
      <c r="E672" s="5" t="s">
        <v>5026</v>
      </c>
      <c r="F672" s="5"/>
    </row>
    <row r="673" spans="1:6" x14ac:dyDescent="0.35">
      <c r="A673" s="8">
        <v>109</v>
      </c>
      <c r="B673" s="12" t="s">
        <v>5038</v>
      </c>
      <c r="C673" s="5" t="s">
        <v>5039</v>
      </c>
      <c r="D673" s="8">
        <v>2021</v>
      </c>
      <c r="E673" s="5" t="s">
        <v>5026</v>
      </c>
      <c r="F673" s="5"/>
    </row>
    <row r="674" spans="1:6" x14ac:dyDescent="0.35">
      <c r="A674" s="8">
        <v>68</v>
      </c>
      <c r="B674" s="12" t="s">
        <v>5045</v>
      </c>
      <c r="C674" s="5" t="s">
        <v>5046</v>
      </c>
      <c r="D674" s="8">
        <v>2023</v>
      </c>
      <c r="E674" s="5" t="s">
        <v>5026</v>
      </c>
      <c r="F674" s="5"/>
    </row>
    <row r="675" spans="1:6" x14ac:dyDescent="0.35">
      <c r="A675" s="8">
        <v>43</v>
      </c>
      <c r="B675" s="12" t="s">
        <v>5053</v>
      </c>
      <c r="C675" s="5" t="s">
        <v>5054</v>
      </c>
      <c r="D675" s="8">
        <v>2021</v>
      </c>
      <c r="E675" s="5" t="s">
        <v>5026</v>
      </c>
      <c r="F675" s="5"/>
    </row>
    <row r="676" spans="1:6" x14ac:dyDescent="0.35">
      <c r="A676" s="8">
        <v>66</v>
      </c>
      <c r="B676" s="12" t="s">
        <v>5059</v>
      </c>
      <c r="C676" s="5" t="s">
        <v>5060</v>
      </c>
      <c r="D676" s="8">
        <v>2022</v>
      </c>
      <c r="E676" s="5" t="s">
        <v>5026</v>
      </c>
      <c r="F676" s="5"/>
    </row>
    <row r="677" spans="1:6" x14ac:dyDescent="0.35">
      <c r="A677" s="8">
        <v>67</v>
      </c>
      <c r="B677" s="12" t="s">
        <v>5067</v>
      </c>
      <c r="C677" s="5" t="s">
        <v>5068</v>
      </c>
      <c r="D677" s="8">
        <v>2022</v>
      </c>
      <c r="E677" s="5" t="s">
        <v>5026</v>
      </c>
      <c r="F677" s="5"/>
    </row>
    <row r="678" spans="1:6" x14ac:dyDescent="0.35">
      <c r="A678" s="8">
        <v>121</v>
      </c>
      <c r="B678" s="12" t="s">
        <v>5073</v>
      </c>
      <c r="C678" s="5" t="s">
        <v>5074</v>
      </c>
      <c r="D678" s="8">
        <v>2023</v>
      </c>
      <c r="E678" s="5" t="s">
        <v>5075</v>
      </c>
      <c r="F678" s="5"/>
    </row>
    <row r="679" spans="1:6" x14ac:dyDescent="0.35">
      <c r="A679" s="8">
        <v>103</v>
      </c>
      <c r="B679" s="12" t="s">
        <v>5080</v>
      </c>
      <c r="C679" s="5" t="s">
        <v>5081</v>
      </c>
      <c r="D679" s="8">
        <v>2022</v>
      </c>
      <c r="E679" s="5" t="s">
        <v>5075</v>
      </c>
      <c r="F679" s="5"/>
    </row>
    <row r="680" spans="1:6" x14ac:dyDescent="0.35">
      <c r="A680" s="8">
        <v>34</v>
      </c>
      <c r="B680" s="12" t="s">
        <v>5086</v>
      </c>
      <c r="C680" s="5" t="s">
        <v>5087</v>
      </c>
      <c r="D680" s="8">
        <v>2022</v>
      </c>
      <c r="E680" s="5" t="s">
        <v>5089</v>
      </c>
      <c r="F680" s="5"/>
    </row>
    <row r="681" spans="1:6" x14ac:dyDescent="0.35">
      <c r="A681" s="8">
        <v>153</v>
      </c>
      <c r="B681" s="12" t="s">
        <v>5096</v>
      </c>
      <c r="C681" s="5" t="s">
        <v>5097</v>
      </c>
      <c r="D681" s="8">
        <v>2021</v>
      </c>
      <c r="E681" s="5" t="s">
        <v>5099</v>
      </c>
      <c r="F681" s="5"/>
    </row>
    <row r="682" spans="1:6" x14ac:dyDescent="0.35">
      <c r="A682" s="8">
        <v>124</v>
      </c>
      <c r="B682" s="12" t="s">
        <v>5106</v>
      </c>
      <c r="C682" s="5" t="s">
        <v>5107</v>
      </c>
      <c r="D682" s="8">
        <v>2022</v>
      </c>
      <c r="E682" s="5" t="s">
        <v>5099</v>
      </c>
      <c r="F682" s="5"/>
    </row>
    <row r="683" spans="1:6" x14ac:dyDescent="0.35">
      <c r="A683" s="8">
        <v>91</v>
      </c>
      <c r="B683" s="12" t="s">
        <v>5115</v>
      </c>
      <c r="C683" s="5" t="s">
        <v>5116</v>
      </c>
      <c r="D683" s="8">
        <v>2021</v>
      </c>
      <c r="E683" s="5" t="s">
        <v>5099</v>
      </c>
      <c r="F683" s="5"/>
    </row>
    <row r="684" spans="1:6" x14ac:dyDescent="0.35">
      <c r="A684" s="8">
        <v>88</v>
      </c>
      <c r="B684" s="12" t="s">
        <v>5123</v>
      </c>
      <c r="C684" s="5" t="s">
        <v>5124</v>
      </c>
      <c r="D684" s="8">
        <v>2022</v>
      </c>
      <c r="E684" s="5" t="s">
        <v>5099</v>
      </c>
      <c r="F684" s="5"/>
    </row>
    <row r="685" spans="1:6" x14ac:dyDescent="0.35">
      <c r="A685" s="8">
        <v>80</v>
      </c>
      <c r="B685" s="12" t="s">
        <v>5130</v>
      </c>
      <c r="C685" s="5" t="s">
        <v>5131</v>
      </c>
      <c r="D685" s="8">
        <v>2021</v>
      </c>
      <c r="E685" s="5" t="s">
        <v>5099</v>
      </c>
      <c r="F685" s="5"/>
    </row>
    <row r="686" spans="1:6" x14ac:dyDescent="0.35">
      <c r="A686" s="8">
        <v>376</v>
      </c>
      <c r="B686" s="12" t="s">
        <v>5138</v>
      </c>
      <c r="C686" s="5" t="s">
        <v>5139</v>
      </c>
      <c r="D686" s="8">
        <v>2023</v>
      </c>
      <c r="E686" s="5" t="s">
        <v>5141</v>
      </c>
      <c r="F686" s="5"/>
    </row>
    <row r="687" spans="1:6" x14ac:dyDescent="0.35">
      <c r="A687" s="8">
        <v>26</v>
      </c>
      <c r="B687" s="12" t="s">
        <v>5147</v>
      </c>
      <c r="C687" s="5" t="s">
        <v>5148</v>
      </c>
      <c r="D687" s="8">
        <v>2024</v>
      </c>
      <c r="E687" s="5" t="s">
        <v>5150</v>
      </c>
      <c r="F687" s="5"/>
    </row>
    <row r="688" spans="1:6" x14ac:dyDescent="0.35">
      <c r="A688" s="8">
        <v>69</v>
      </c>
      <c r="B688" s="12" t="s">
        <v>5156</v>
      </c>
      <c r="C688" s="5" t="s">
        <v>5157</v>
      </c>
      <c r="D688" s="8">
        <v>2021</v>
      </c>
      <c r="E688" s="5" t="s">
        <v>5150</v>
      </c>
      <c r="F688" s="5"/>
    </row>
    <row r="689" spans="1:6" x14ac:dyDescent="0.35">
      <c r="A689" s="8">
        <v>48</v>
      </c>
      <c r="B689" s="12" t="s">
        <v>5164</v>
      </c>
      <c r="C689" s="5" t="s">
        <v>5165</v>
      </c>
      <c r="D689" s="8">
        <v>2021</v>
      </c>
      <c r="E689" s="5" t="s">
        <v>5166</v>
      </c>
      <c r="F689" s="5"/>
    </row>
    <row r="690" spans="1:6" x14ac:dyDescent="0.35">
      <c r="A690" s="8">
        <v>188</v>
      </c>
      <c r="B690" s="12" t="s">
        <v>5172</v>
      </c>
      <c r="C690" s="5" t="s">
        <v>5173</v>
      </c>
      <c r="D690" s="8">
        <v>2021</v>
      </c>
      <c r="E690" s="5" t="s">
        <v>5174</v>
      </c>
      <c r="F690" s="5"/>
    </row>
    <row r="691" spans="1:6" x14ac:dyDescent="0.35">
      <c r="A691" s="8">
        <v>186</v>
      </c>
      <c r="B691" s="12" t="s">
        <v>5180</v>
      </c>
      <c r="C691" s="5" t="s">
        <v>5181</v>
      </c>
      <c r="D691" s="8">
        <v>2023</v>
      </c>
      <c r="E691" s="5" t="s">
        <v>5183</v>
      </c>
      <c r="F691" s="5"/>
    </row>
    <row r="692" spans="1:6" x14ac:dyDescent="0.35">
      <c r="A692" s="8">
        <v>18</v>
      </c>
      <c r="B692" s="12" t="s">
        <v>5189</v>
      </c>
      <c r="C692" s="5" t="s">
        <v>5190</v>
      </c>
      <c r="D692" s="8"/>
      <c r="E692" s="5" t="s">
        <v>5192</v>
      </c>
      <c r="F692" s="5"/>
    </row>
    <row r="693" spans="1:6" x14ac:dyDescent="0.35">
      <c r="A693" s="8">
        <v>43</v>
      </c>
      <c r="B693" s="12" t="s">
        <v>5197</v>
      </c>
      <c r="C693" s="5" t="s">
        <v>5198</v>
      </c>
      <c r="D693" s="8">
        <v>2021</v>
      </c>
      <c r="E693" s="5" t="s">
        <v>5192</v>
      </c>
      <c r="F693" s="5"/>
    </row>
    <row r="694" spans="1:6" x14ac:dyDescent="0.35">
      <c r="A694" s="8">
        <v>39</v>
      </c>
      <c r="B694" s="12" t="s">
        <v>43</v>
      </c>
      <c r="C694" s="5" t="s">
        <v>5204</v>
      </c>
      <c r="D694" s="8">
        <v>2023</v>
      </c>
      <c r="E694" s="5" t="s">
        <v>5192</v>
      </c>
      <c r="F694" s="5"/>
    </row>
    <row r="695" spans="1:6" x14ac:dyDescent="0.35">
      <c r="A695" s="8">
        <v>54</v>
      </c>
      <c r="B695" s="12" t="s">
        <v>5210</v>
      </c>
      <c r="C695" s="5" t="s">
        <v>5211</v>
      </c>
      <c r="D695" s="8">
        <v>2022</v>
      </c>
      <c r="E695" s="5" t="s">
        <v>5192</v>
      </c>
      <c r="F695" s="5"/>
    </row>
    <row r="696" spans="1:6" x14ac:dyDescent="0.35">
      <c r="A696" s="8">
        <v>34</v>
      </c>
      <c r="B696" s="12" t="s">
        <v>5217</v>
      </c>
      <c r="C696" s="5" t="s">
        <v>5218</v>
      </c>
      <c r="D696" s="8">
        <v>2023</v>
      </c>
      <c r="E696" s="5" t="s">
        <v>5192</v>
      </c>
      <c r="F696" s="5"/>
    </row>
    <row r="697" spans="1:6" x14ac:dyDescent="0.35">
      <c r="A697" s="8">
        <v>37</v>
      </c>
      <c r="B697" s="12" t="s">
        <v>5223</v>
      </c>
      <c r="C697" s="5" t="s">
        <v>5224</v>
      </c>
      <c r="D697" s="8">
        <v>2024</v>
      </c>
      <c r="E697" s="5" t="s">
        <v>5192</v>
      </c>
      <c r="F697" s="5"/>
    </row>
    <row r="698" spans="1:6" x14ac:dyDescent="0.35">
      <c r="A698" s="8">
        <v>46</v>
      </c>
      <c r="B698" s="12" t="s">
        <v>5230</v>
      </c>
      <c r="C698" s="5" t="s">
        <v>5231</v>
      </c>
      <c r="D698" s="8">
        <v>2023</v>
      </c>
      <c r="E698" s="5" t="s">
        <v>5192</v>
      </c>
      <c r="F698" s="5"/>
    </row>
    <row r="699" spans="1:6" x14ac:dyDescent="0.35">
      <c r="A699" s="8">
        <v>73</v>
      </c>
      <c r="B699" s="12" t="s">
        <v>5237</v>
      </c>
      <c r="C699" s="5" t="s">
        <v>5238</v>
      </c>
      <c r="D699" s="8">
        <v>2023</v>
      </c>
      <c r="E699" s="5" t="s">
        <v>5192</v>
      </c>
      <c r="F699" s="5"/>
    </row>
    <row r="700" spans="1:6" x14ac:dyDescent="0.35">
      <c r="A700" s="8">
        <v>104</v>
      </c>
      <c r="B700" s="12" t="s">
        <v>5244</v>
      </c>
      <c r="C700" s="5" t="s">
        <v>5245</v>
      </c>
      <c r="D700" s="8">
        <v>2021</v>
      </c>
      <c r="E700" s="5" t="s">
        <v>5192</v>
      </c>
      <c r="F700" s="5"/>
    </row>
    <row r="701" spans="1:6" x14ac:dyDescent="0.35">
      <c r="A701" s="8">
        <v>61</v>
      </c>
      <c r="B701" s="12" t="s">
        <v>5251</v>
      </c>
      <c r="C701" s="5" t="s">
        <v>5252</v>
      </c>
      <c r="D701" s="8">
        <v>2022</v>
      </c>
      <c r="E701" s="5" t="s">
        <v>5192</v>
      </c>
      <c r="F701" s="5"/>
    </row>
    <row r="702" spans="1:6" x14ac:dyDescent="0.35">
      <c r="A702" s="8">
        <v>17</v>
      </c>
      <c r="B702" s="12" t="s">
        <v>5258</v>
      </c>
      <c r="C702" s="5" t="s">
        <v>5259</v>
      </c>
      <c r="D702" s="8">
        <v>2021</v>
      </c>
      <c r="E702" s="5" t="s">
        <v>5192</v>
      </c>
      <c r="F702" s="5"/>
    </row>
    <row r="703" spans="1:6" x14ac:dyDescent="0.35">
      <c r="A703" s="8">
        <v>41</v>
      </c>
      <c r="B703" s="12" t="s">
        <v>5230</v>
      </c>
      <c r="C703" s="5" t="s">
        <v>5264</v>
      </c>
      <c r="D703" s="8">
        <v>2023</v>
      </c>
      <c r="E703" s="5" t="s">
        <v>5192</v>
      </c>
      <c r="F703" s="5"/>
    </row>
    <row r="704" spans="1:6" x14ac:dyDescent="0.35">
      <c r="A704" s="8">
        <v>66</v>
      </c>
      <c r="B704" s="12" t="s">
        <v>5270</v>
      </c>
      <c r="C704" s="5" t="s">
        <v>5271</v>
      </c>
      <c r="D704" s="8">
        <v>2023</v>
      </c>
      <c r="E704" s="5" t="s">
        <v>5192</v>
      </c>
      <c r="F704" s="5"/>
    </row>
    <row r="705" spans="1:6" x14ac:dyDescent="0.35">
      <c r="A705" s="8">
        <v>59</v>
      </c>
      <c r="B705" s="12" t="s">
        <v>5276</v>
      </c>
      <c r="C705" s="5" t="s">
        <v>5277</v>
      </c>
      <c r="D705" s="8">
        <v>2021</v>
      </c>
      <c r="E705" s="5" t="s">
        <v>5192</v>
      </c>
      <c r="F705" s="5"/>
    </row>
    <row r="706" spans="1:6" x14ac:dyDescent="0.35">
      <c r="A706" s="8">
        <v>42</v>
      </c>
      <c r="B706" s="12" t="s">
        <v>5283</v>
      </c>
      <c r="C706" s="5" t="s">
        <v>5284</v>
      </c>
      <c r="D706" s="8">
        <v>2022</v>
      </c>
      <c r="E706" s="5" t="s">
        <v>5192</v>
      </c>
      <c r="F706" s="5"/>
    </row>
    <row r="707" spans="1:6" x14ac:dyDescent="0.35">
      <c r="A707" s="8">
        <v>83</v>
      </c>
      <c r="B707" s="12" t="s">
        <v>5290</v>
      </c>
      <c r="C707" s="5" t="s">
        <v>5291</v>
      </c>
      <c r="D707" s="8">
        <v>2021</v>
      </c>
      <c r="E707" s="5" t="s">
        <v>5192</v>
      </c>
      <c r="F707" s="5"/>
    </row>
    <row r="708" spans="1:6" x14ac:dyDescent="0.35">
      <c r="A708" s="8">
        <v>20</v>
      </c>
      <c r="B708" s="12" t="s">
        <v>5296</v>
      </c>
      <c r="C708" s="5" t="s">
        <v>5297</v>
      </c>
      <c r="D708" s="8">
        <v>2022</v>
      </c>
      <c r="E708" s="5" t="s">
        <v>5192</v>
      </c>
      <c r="F708" s="5"/>
    </row>
    <row r="709" spans="1:6" x14ac:dyDescent="0.35">
      <c r="A709" s="8">
        <v>53</v>
      </c>
      <c r="B709" s="12" t="s">
        <v>26</v>
      </c>
      <c r="C709" s="5" t="s">
        <v>5303</v>
      </c>
      <c r="D709" s="8">
        <v>2023</v>
      </c>
      <c r="E709" s="5" t="s">
        <v>5192</v>
      </c>
      <c r="F709" s="5"/>
    </row>
    <row r="710" spans="1:6" x14ac:dyDescent="0.35">
      <c r="A710" s="8">
        <v>114</v>
      </c>
      <c r="B710" s="12" t="s">
        <v>5308</v>
      </c>
      <c r="C710" s="5" t="s">
        <v>5309</v>
      </c>
      <c r="D710" s="8">
        <v>2022</v>
      </c>
      <c r="E710" s="5" t="s">
        <v>5311</v>
      </c>
      <c r="F710" s="5"/>
    </row>
    <row r="711" spans="1:6" x14ac:dyDescent="0.35">
      <c r="A711" s="8">
        <v>198</v>
      </c>
      <c r="B711" s="12" t="s">
        <v>5316</v>
      </c>
      <c r="C711" s="5" t="s">
        <v>5317</v>
      </c>
      <c r="D711" s="8">
        <v>2021</v>
      </c>
      <c r="E711" s="5" t="s">
        <v>5319</v>
      </c>
      <c r="F711" s="5"/>
    </row>
    <row r="712" spans="1:6" x14ac:dyDescent="0.35">
      <c r="A712" s="8">
        <v>83</v>
      </c>
      <c r="B712" s="12" t="s">
        <v>5325</v>
      </c>
      <c r="C712" s="5" t="s">
        <v>5326</v>
      </c>
      <c r="D712" s="8">
        <v>2021</v>
      </c>
      <c r="E712" s="5" t="s">
        <v>5328</v>
      </c>
      <c r="F712" s="5"/>
    </row>
    <row r="713" spans="1:6" x14ac:dyDescent="0.35">
      <c r="A713" s="8">
        <v>138</v>
      </c>
      <c r="B713" s="12" t="s">
        <v>5335</v>
      </c>
      <c r="C713" s="5" t="s">
        <v>5336</v>
      </c>
      <c r="D713" s="8">
        <v>2021</v>
      </c>
      <c r="E713" s="5" t="s">
        <v>5338</v>
      </c>
      <c r="F713" s="5"/>
    </row>
    <row r="714" spans="1:6" x14ac:dyDescent="0.35">
      <c r="A714" s="8">
        <v>31</v>
      </c>
      <c r="B714" s="12" t="s">
        <v>5343</v>
      </c>
      <c r="C714" s="5" t="s">
        <v>5344</v>
      </c>
      <c r="D714" s="8">
        <v>2021</v>
      </c>
      <c r="E714" s="5" t="s">
        <v>5346</v>
      </c>
      <c r="F714" s="5"/>
    </row>
    <row r="715" spans="1:6" x14ac:dyDescent="0.35">
      <c r="A715" s="8">
        <v>76</v>
      </c>
      <c r="B715" s="12" t="s">
        <v>5352</v>
      </c>
      <c r="C715" s="5" t="s">
        <v>5353</v>
      </c>
      <c r="D715" s="8">
        <v>2022</v>
      </c>
      <c r="E715" s="5" t="s">
        <v>5355</v>
      </c>
      <c r="F715" s="5"/>
    </row>
    <row r="716" spans="1:6" x14ac:dyDescent="0.35">
      <c r="A716" s="8">
        <v>48</v>
      </c>
      <c r="B716" s="12" t="s">
        <v>5362</v>
      </c>
      <c r="C716" s="5" t="s">
        <v>5363</v>
      </c>
      <c r="D716" s="8">
        <v>2022</v>
      </c>
      <c r="E716" s="5" t="s">
        <v>5355</v>
      </c>
      <c r="F716" s="5"/>
    </row>
    <row r="717" spans="1:6" x14ac:dyDescent="0.35">
      <c r="A717" s="8">
        <v>145</v>
      </c>
      <c r="B717" s="12" t="s">
        <v>5371</v>
      </c>
      <c r="C717" s="5" t="s">
        <v>5372</v>
      </c>
      <c r="D717" s="8">
        <v>2021</v>
      </c>
      <c r="E717" s="5" t="s">
        <v>5374</v>
      </c>
      <c r="F717" s="5"/>
    </row>
    <row r="718" spans="1:6" x14ac:dyDescent="0.35">
      <c r="A718" s="8">
        <v>86</v>
      </c>
      <c r="B718" s="12" t="s">
        <v>5379</v>
      </c>
      <c r="C718" s="5" t="s">
        <v>5380</v>
      </c>
      <c r="D718" s="8">
        <v>2021</v>
      </c>
      <c r="E718" s="5" t="s">
        <v>5382</v>
      </c>
      <c r="F718" s="5"/>
    </row>
    <row r="719" spans="1:6" x14ac:dyDescent="0.35">
      <c r="A719" s="8">
        <v>81</v>
      </c>
      <c r="B719" s="12" t="s">
        <v>5389</v>
      </c>
      <c r="C719" s="5" t="s">
        <v>5390</v>
      </c>
      <c r="D719" s="8">
        <v>2021</v>
      </c>
      <c r="E719" s="5" t="s">
        <v>5392</v>
      </c>
      <c r="F719" s="5"/>
    </row>
    <row r="720" spans="1:6" x14ac:dyDescent="0.35">
      <c r="A720" s="8">
        <v>104</v>
      </c>
      <c r="B720" s="12" t="s">
        <v>5397</v>
      </c>
      <c r="C720" s="5" t="s">
        <v>5398</v>
      </c>
      <c r="D720" s="8">
        <v>2021</v>
      </c>
      <c r="E720" s="5" t="s">
        <v>5392</v>
      </c>
      <c r="F720" s="5"/>
    </row>
    <row r="721" spans="1:6" x14ac:dyDescent="0.35">
      <c r="A721" s="8">
        <v>78</v>
      </c>
      <c r="B721" s="12" t="s">
        <v>5404</v>
      </c>
      <c r="C721" s="5" t="s">
        <v>5405</v>
      </c>
      <c r="D721" s="8">
        <v>2023</v>
      </c>
      <c r="E721" s="5" t="s">
        <v>5407</v>
      </c>
      <c r="F721" s="5"/>
    </row>
    <row r="722" spans="1:6" x14ac:dyDescent="0.35">
      <c r="A722" s="8">
        <v>36</v>
      </c>
      <c r="B722" s="12" t="s">
        <v>5413</v>
      </c>
      <c r="C722" s="5" t="s">
        <v>5414</v>
      </c>
      <c r="D722" s="8">
        <v>2023</v>
      </c>
      <c r="E722" s="5" t="s">
        <v>5416</v>
      </c>
      <c r="F722" s="5"/>
    </row>
    <row r="723" spans="1:6" x14ac:dyDescent="0.35">
      <c r="A723" s="8">
        <v>61</v>
      </c>
      <c r="B723" s="12" t="s">
        <v>5423</v>
      </c>
      <c r="C723" s="5" t="s">
        <v>5424</v>
      </c>
      <c r="D723" s="8">
        <v>2024</v>
      </c>
      <c r="E723" s="5" t="s">
        <v>5416</v>
      </c>
      <c r="F723" s="5"/>
    </row>
    <row r="724" spans="1:6" x14ac:dyDescent="0.35">
      <c r="A724" s="8">
        <v>126</v>
      </c>
      <c r="B724" s="12" t="s">
        <v>5431</v>
      </c>
      <c r="C724" s="5" t="s">
        <v>5432</v>
      </c>
      <c r="D724" s="8">
        <v>2022</v>
      </c>
      <c r="E724" s="5" t="s">
        <v>5416</v>
      </c>
      <c r="F724" s="5"/>
    </row>
    <row r="725" spans="1:6" x14ac:dyDescent="0.35">
      <c r="A725" s="8">
        <v>92</v>
      </c>
      <c r="B725" s="12" t="s">
        <v>5439</v>
      </c>
      <c r="C725" s="5" t="s">
        <v>5440</v>
      </c>
      <c r="D725" s="8">
        <v>2022</v>
      </c>
      <c r="E725" s="5" t="s">
        <v>5416</v>
      </c>
      <c r="F725" s="5"/>
    </row>
    <row r="726" spans="1:6" x14ac:dyDescent="0.35">
      <c r="A726" s="8">
        <v>179</v>
      </c>
      <c r="B726" s="12" t="s">
        <v>5447</v>
      </c>
      <c r="C726" s="5" t="s">
        <v>5448</v>
      </c>
      <c r="D726" s="8">
        <v>2023</v>
      </c>
      <c r="E726" s="5" t="s">
        <v>5416</v>
      </c>
      <c r="F726" s="5"/>
    </row>
    <row r="727" spans="1:6" x14ac:dyDescent="0.35">
      <c r="A727" s="8">
        <v>36</v>
      </c>
      <c r="B727" s="12" t="s">
        <v>5455</v>
      </c>
      <c r="C727" s="5" t="s">
        <v>5456</v>
      </c>
      <c r="D727" s="8">
        <v>2022</v>
      </c>
      <c r="E727" s="5" t="s">
        <v>5416</v>
      </c>
      <c r="F727" s="5"/>
    </row>
    <row r="728" spans="1:6" x14ac:dyDescent="0.35">
      <c r="A728" s="8">
        <v>23</v>
      </c>
      <c r="B728" s="12" t="s">
        <v>5463</v>
      </c>
      <c r="C728" s="5" t="s">
        <v>5464</v>
      </c>
      <c r="D728" s="8">
        <v>2024</v>
      </c>
      <c r="E728" s="5" t="s">
        <v>5416</v>
      </c>
      <c r="F728" s="5"/>
    </row>
    <row r="729" spans="1:6" x14ac:dyDescent="0.35">
      <c r="A729" s="8">
        <v>35</v>
      </c>
      <c r="B729" s="12" t="s">
        <v>5471</v>
      </c>
      <c r="C729" s="5" t="s">
        <v>5472</v>
      </c>
      <c r="D729" s="8">
        <v>2024</v>
      </c>
      <c r="E729" s="5" t="s">
        <v>5416</v>
      </c>
      <c r="F729" s="5"/>
    </row>
    <row r="730" spans="1:6" x14ac:dyDescent="0.35">
      <c r="A730" s="8">
        <v>62</v>
      </c>
      <c r="B730" s="12" t="s">
        <v>5479</v>
      </c>
      <c r="C730" s="5" t="s">
        <v>5480</v>
      </c>
      <c r="D730" s="8">
        <v>2022</v>
      </c>
      <c r="E730" s="5" t="s">
        <v>5416</v>
      </c>
      <c r="F730" s="5"/>
    </row>
    <row r="731" spans="1:6" x14ac:dyDescent="0.35">
      <c r="A731" s="8">
        <v>93</v>
      </c>
      <c r="B731" s="12" t="s">
        <v>5487</v>
      </c>
      <c r="C731" s="5" t="s">
        <v>5488</v>
      </c>
      <c r="D731" s="8">
        <v>2021</v>
      </c>
      <c r="E731" s="5" t="s">
        <v>5416</v>
      </c>
      <c r="F731" s="5"/>
    </row>
    <row r="732" spans="1:6" x14ac:dyDescent="0.35">
      <c r="A732" s="8">
        <v>147</v>
      </c>
      <c r="B732" s="12" t="s">
        <v>5495</v>
      </c>
      <c r="C732" s="5" t="s">
        <v>5496</v>
      </c>
      <c r="D732" s="8">
        <v>2022</v>
      </c>
      <c r="E732" s="5" t="s">
        <v>5416</v>
      </c>
      <c r="F732" s="5"/>
    </row>
    <row r="733" spans="1:6" x14ac:dyDescent="0.35">
      <c r="A733" s="8">
        <v>480</v>
      </c>
      <c r="B733" s="12" t="s">
        <v>5503</v>
      </c>
      <c r="C733" s="5" t="s">
        <v>5504</v>
      </c>
      <c r="D733" s="8">
        <v>2022</v>
      </c>
      <c r="E733" s="5" t="s">
        <v>5416</v>
      </c>
      <c r="F733" s="5"/>
    </row>
    <row r="734" spans="1:6" x14ac:dyDescent="0.35">
      <c r="A734" s="8">
        <v>58</v>
      </c>
      <c r="B734" s="12" t="s">
        <v>5510</v>
      </c>
      <c r="C734" s="5" t="s">
        <v>5511</v>
      </c>
      <c r="D734" s="8">
        <v>2023</v>
      </c>
      <c r="E734" s="5" t="s">
        <v>5416</v>
      </c>
      <c r="F734" s="5"/>
    </row>
    <row r="735" spans="1:6" x14ac:dyDescent="0.35">
      <c r="A735" s="8">
        <v>133</v>
      </c>
      <c r="B735" s="12" t="s">
        <v>5518</v>
      </c>
      <c r="C735" s="5" t="s">
        <v>5519</v>
      </c>
      <c r="D735" s="8">
        <v>2021</v>
      </c>
      <c r="E735" s="5" t="s">
        <v>5416</v>
      </c>
      <c r="F735" s="5"/>
    </row>
    <row r="736" spans="1:6" x14ac:dyDescent="0.35">
      <c r="A736" s="8">
        <v>79</v>
      </c>
      <c r="B736" s="12" t="s">
        <v>5526</v>
      </c>
      <c r="C736" s="5" t="s">
        <v>5527</v>
      </c>
      <c r="D736" s="8">
        <v>2021</v>
      </c>
      <c r="E736" s="5" t="s">
        <v>5416</v>
      </c>
      <c r="F736" s="5"/>
    </row>
    <row r="737" spans="1:6" x14ac:dyDescent="0.35">
      <c r="A737" s="8">
        <v>52</v>
      </c>
      <c r="B737" s="12" t="s">
        <v>5534</v>
      </c>
      <c r="C737" s="5" t="s">
        <v>5535</v>
      </c>
      <c r="D737" s="8">
        <v>2022</v>
      </c>
      <c r="E737" s="5" t="s">
        <v>5416</v>
      </c>
      <c r="F737" s="5"/>
    </row>
    <row r="738" spans="1:6" x14ac:dyDescent="0.35">
      <c r="A738" s="8">
        <v>196</v>
      </c>
      <c r="B738" s="12" t="s">
        <v>5542</v>
      </c>
      <c r="C738" s="5" t="s">
        <v>5543</v>
      </c>
      <c r="D738" s="8">
        <v>2023</v>
      </c>
      <c r="E738" s="5" t="s">
        <v>5416</v>
      </c>
      <c r="F738" s="5"/>
    </row>
    <row r="739" spans="1:6" x14ac:dyDescent="0.35">
      <c r="A739" s="8">
        <v>240</v>
      </c>
      <c r="B739" s="12" t="s">
        <v>5549</v>
      </c>
      <c r="C739" s="5" t="s">
        <v>5550</v>
      </c>
      <c r="D739" s="8">
        <v>2022</v>
      </c>
      <c r="E739" s="5" t="s">
        <v>5416</v>
      </c>
      <c r="F739" s="5"/>
    </row>
    <row r="740" spans="1:6" x14ac:dyDescent="0.35">
      <c r="A740" s="8">
        <v>79</v>
      </c>
      <c r="B740" s="12" t="s">
        <v>5556</v>
      </c>
      <c r="C740" s="5" t="s">
        <v>5557</v>
      </c>
      <c r="D740" s="8">
        <v>2022</v>
      </c>
      <c r="E740" s="5" t="s">
        <v>5416</v>
      </c>
      <c r="F740" s="5"/>
    </row>
    <row r="741" spans="1:6" x14ac:dyDescent="0.35">
      <c r="A741" s="8">
        <v>523</v>
      </c>
      <c r="B741" s="12" t="s">
        <v>5563</v>
      </c>
      <c r="C741" s="5" t="s">
        <v>5564</v>
      </c>
      <c r="D741" s="8">
        <v>2021</v>
      </c>
      <c r="E741" s="5" t="s">
        <v>5416</v>
      </c>
      <c r="F741" s="5"/>
    </row>
    <row r="742" spans="1:6" x14ac:dyDescent="0.35">
      <c r="A742" s="8">
        <v>65</v>
      </c>
      <c r="B742" s="12" t="s">
        <v>5571</v>
      </c>
      <c r="C742" s="5" t="s">
        <v>5572</v>
      </c>
      <c r="D742" s="8">
        <v>2021</v>
      </c>
      <c r="E742" s="5" t="s">
        <v>5416</v>
      </c>
      <c r="F742" s="5"/>
    </row>
    <row r="743" spans="1:6" x14ac:dyDescent="0.35">
      <c r="A743" s="8">
        <v>55</v>
      </c>
      <c r="B743" s="12" t="s">
        <v>5579</v>
      </c>
      <c r="C743" s="5" t="s">
        <v>5580</v>
      </c>
      <c r="D743" s="8">
        <v>2022</v>
      </c>
      <c r="E743" s="5" t="s">
        <v>5416</v>
      </c>
      <c r="F743" s="5"/>
    </row>
    <row r="744" spans="1:6" x14ac:dyDescent="0.35">
      <c r="A744" s="8">
        <v>41</v>
      </c>
      <c r="B744" s="12" t="s">
        <v>5588</v>
      </c>
      <c r="C744" s="5" t="s">
        <v>5589</v>
      </c>
      <c r="D744" s="8">
        <v>2021</v>
      </c>
      <c r="E744" s="5" t="s">
        <v>5416</v>
      </c>
      <c r="F744" s="5"/>
    </row>
    <row r="745" spans="1:6" x14ac:dyDescent="0.35">
      <c r="A745" s="8">
        <v>304</v>
      </c>
      <c r="B745" s="12" t="s">
        <v>5596</v>
      </c>
      <c r="C745" s="5" t="s">
        <v>5597</v>
      </c>
      <c r="D745" s="8">
        <v>2021</v>
      </c>
      <c r="E745" s="5" t="s">
        <v>5416</v>
      </c>
      <c r="F745" s="5"/>
    </row>
    <row r="746" spans="1:6" x14ac:dyDescent="0.35">
      <c r="A746" s="8">
        <v>102</v>
      </c>
      <c r="B746" s="12" t="s">
        <v>5605</v>
      </c>
      <c r="C746" s="5" t="s">
        <v>5606</v>
      </c>
      <c r="D746" s="8">
        <v>2021</v>
      </c>
      <c r="E746" s="5" t="s">
        <v>5416</v>
      </c>
      <c r="F746" s="5"/>
    </row>
    <row r="747" spans="1:6" x14ac:dyDescent="0.35">
      <c r="A747" s="8">
        <v>165</v>
      </c>
      <c r="B747" s="12" t="s">
        <v>5613</v>
      </c>
      <c r="C747" s="5" t="s">
        <v>5614</v>
      </c>
      <c r="D747" s="8">
        <v>2021</v>
      </c>
      <c r="E747" s="5" t="s">
        <v>5416</v>
      </c>
      <c r="F747" s="5"/>
    </row>
    <row r="748" spans="1:6" x14ac:dyDescent="0.35">
      <c r="A748" s="8">
        <v>44</v>
      </c>
      <c r="B748" s="12" t="s">
        <v>5621</v>
      </c>
      <c r="C748" s="5" t="s">
        <v>5622</v>
      </c>
      <c r="D748" s="8">
        <v>2021</v>
      </c>
      <c r="E748" s="5" t="s">
        <v>5416</v>
      </c>
      <c r="F748" s="5"/>
    </row>
    <row r="749" spans="1:6" x14ac:dyDescent="0.35">
      <c r="A749" s="8">
        <v>63</v>
      </c>
      <c r="B749" s="12" t="s">
        <v>5629</v>
      </c>
      <c r="C749" s="5" t="s">
        <v>5630</v>
      </c>
      <c r="D749" s="8">
        <v>2022</v>
      </c>
      <c r="E749" s="5" t="s">
        <v>5416</v>
      </c>
      <c r="F749" s="5"/>
    </row>
    <row r="750" spans="1:6" x14ac:dyDescent="0.35">
      <c r="A750" s="8">
        <v>64</v>
      </c>
      <c r="B750" s="12" t="s">
        <v>5637</v>
      </c>
      <c r="C750" s="5" t="s">
        <v>5638</v>
      </c>
      <c r="D750" s="8">
        <v>2021</v>
      </c>
      <c r="E750" s="5" t="s">
        <v>5416</v>
      </c>
      <c r="F750" s="5"/>
    </row>
    <row r="751" spans="1:6" x14ac:dyDescent="0.35">
      <c r="A751" s="8">
        <v>86</v>
      </c>
      <c r="B751" s="12" t="s">
        <v>5644</v>
      </c>
      <c r="C751" s="5" t="s">
        <v>5645</v>
      </c>
      <c r="D751" s="8">
        <v>2021</v>
      </c>
      <c r="E751" s="5" t="s">
        <v>5416</v>
      </c>
      <c r="F751" s="5"/>
    </row>
    <row r="752" spans="1:6" x14ac:dyDescent="0.35">
      <c r="A752" s="8">
        <v>158</v>
      </c>
      <c r="B752" s="12" t="s">
        <v>5652</v>
      </c>
      <c r="C752" s="5" t="s">
        <v>5653</v>
      </c>
      <c r="D752" s="8">
        <v>2022</v>
      </c>
      <c r="E752" s="5" t="s">
        <v>5416</v>
      </c>
      <c r="F752" s="5"/>
    </row>
    <row r="753" spans="1:6" x14ac:dyDescent="0.35">
      <c r="A753" s="8">
        <v>67</v>
      </c>
      <c r="B753" s="12" t="s">
        <v>5660</v>
      </c>
      <c r="C753" s="5" t="s">
        <v>5661</v>
      </c>
      <c r="D753" s="8">
        <v>2021</v>
      </c>
      <c r="E753" s="5" t="s">
        <v>5416</v>
      </c>
      <c r="F753" s="5"/>
    </row>
    <row r="754" spans="1:6" x14ac:dyDescent="0.35">
      <c r="A754" s="8">
        <v>156</v>
      </c>
      <c r="B754" s="12" t="s">
        <v>5667</v>
      </c>
      <c r="C754" s="5" t="s">
        <v>5668</v>
      </c>
      <c r="D754" s="8">
        <v>2021</v>
      </c>
      <c r="E754" s="5" t="s">
        <v>5416</v>
      </c>
      <c r="F754" s="5"/>
    </row>
    <row r="755" spans="1:6" x14ac:dyDescent="0.35">
      <c r="A755" s="8">
        <v>65</v>
      </c>
      <c r="B755" s="12" t="s">
        <v>5675</v>
      </c>
      <c r="C755" s="5" t="s">
        <v>5676</v>
      </c>
      <c r="D755" s="8">
        <v>2021</v>
      </c>
      <c r="E755" s="5" t="s">
        <v>5416</v>
      </c>
      <c r="F755" s="5"/>
    </row>
    <row r="756" spans="1:6" x14ac:dyDescent="0.35">
      <c r="A756" s="8">
        <v>35</v>
      </c>
      <c r="B756" s="12" t="s">
        <v>5683</v>
      </c>
      <c r="C756" s="5" t="s">
        <v>5684</v>
      </c>
      <c r="D756" s="8">
        <v>2022</v>
      </c>
      <c r="E756" s="5" t="s">
        <v>5416</v>
      </c>
      <c r="F756" s="5"/>
    </row>
    <row r="757" spans="1:6" x14ac:dyDescent="0.35">
      <c r="A757" s="8">
        <v>48</v>
      </c>
      <c r="B757" s="12" t="s">
        <v>5690</v>
      </c>
      <c r="C757" s="5" t="s">
        <v>5691</v>
      </c>
      <c r="D757" s="8">
        <v>2022</v>
      </c>
      <c r="E757" s="5" t="s">
        <v>5416</v>
      </c>
      <c r="F757" s="5"/>
    </row>
    <row r="758" spans="1:6" x14ac:dyDescent="0.35">
      <c r="A758" s="8">
        <v>98</v>
      </c>
      <c r="B758" s="12" t="s">
        <v>5697</v>
      </c>
      <c r="C758" s="5" t="s">
        <v>5698</v>
      </c>
      <c r="D758" s="8">
        <v>2021</v>
      </c>
      <c r="E758" s="5" t="s">
        <v>5416</v>
      </c>
      <c r="F758" s="5"/>
    </row>
    <row r="759" spans="1:6" x14ac:dyDescent="0.35">
      <c r="A759" s="8">
        <v>76</v>
      </c>
      <c r="B759" s="12" t="s">
        <v>5705</v>
      </c>
      <c r="C759" s="5" t="s">
        <v>5706</v>
      </c>
      <c r="D759" s="8">
        <v>2021</v>
      </c>
      <c r="E759" s="5" t="s">
        <v>5416</v>
      </c>
      <c r="F759" s="5"/>
    </row>
    <row r="760" spans="1:6" x14ac:dyDescent="0.35">
      <c r="A760" s="8">
        <v>511</v>
      </c>
      <c r="B760" s="12" t="s">
        <v>5713</v>
      </c>
      <c r="C760" s="5" t="s">
        <v>5714</v>
      </c>
      <c r="D760" s="8">
        <v>2023</v>
      </c>
      <c r="E760" s="5" t="s">
        <v>5416</v>
      </c>
      <c r="F760" s="5"/>
    </row>
    <row r="761" spans="1:6" x14ac:dyDescent="0.35">
      <c r="A761" s="8">
        <v>859</v>
      </c>
      <c r="B761" s="12" t="s">
        <v>5721</v>
      </c>
      <c r="C761" s="5" t="s">
        <v>5722</v>
      </c>
      <c r="D761" s="8">
        <v>2021</v>
      </c>
      <c r="E761" s="5" t="s">
        <v>5416</v>
      </c>
      <c r="F761" s="5"/>
    </row>
    <row r="762" spans="1:6" x14ac:dyDescent="0.35">
      <c r="A762" s="8">
        <v>156</v>
      </c>
      <c r="B762" s="12" t="s">
        <v>5729</v>
      </c>
      <c r="C762" s="5" t="s">
        <v>5730</v>
      </c>
      <c r="D762" s="8">
        <v>2021</v>
      </c>
      <c r="E762" s="5" t="s">
        <v>5416</v>
      </c>
      <c r="F762" s="5"/>
    </row>
    <row r="763" spans="1:6" x14ac:dyDescent="0.35">
      <c r="A763" s="8">
        <v>65</v>
      </c>
      <c r="B763" s="12" t="s">
        <v>5737</v>
      </c>
      <c r="C763" s="5" t="s">
        <v>5738</v>
      </c>
      <c r="D763" s="8">
        <v>2021</v>
      </c>
      <c r="E763" s="5" t="s">
        <v>5416</v>
      </c>
      <c r="F763" s="5"/>
    </row>
    <row r="764" spans="1:6" x14ac:dyDescent="0.35">
      <c r="A764" s="8">
        <v>220</v>
      </c>
      <c r="B764" s="12" t="s">
        <v>5744</v>
      </c>
      <c r="C764" s="5" t="s">
        <v>5745</v>
      </c>
      <c r="D764" s="8">
        <v>2023</v>
      </c>
      <c r="E764" s="5" t="s">
        <v>5416</v>
      </c>
      <c r="F764" s="5"/>
    </row>
    <row r="765" spans="1:6" x14ac:dyDescent="0.35">
      <c r="A765" s="8">
        <v>83</v>
      </c>
      <c r="B765" s="12" t="s">
        <v>5752</v>
      </c>
      <c r="C765" s="5" t="s">
        <v>5753</v>
      </c>
      <c r="D765" s="8">
        <v>2023</v>
      </c>
      <c r="E765" s="5" t="s">
        <v>5416</v>
      </c>
      <c r="F765" s="5"/>
    </row>
    <row r="766" spans="1:6" x14ac:dyDescent="0.35">
      <c r="A766" s="8">
        <v>57</v>
      </c>
      <c r="B766" s="12" t="s">
        <v>5761</v>
      </c>
      <c r="C766" s="5" t="s">
        <v>5762</v>
      </c>
      <c r="D766" s="8">
        <v>2021</v>
      </c>
      <c r="E766" s="5" t="s">
        <v>5416</v>
      </c>
      <c r="F766" s="5"/>
    </row>
    <row r="767" spans="1:6" x14ac:dyDescent="0.35">
      <c r="A767" s="8">
        <v>388</v>
      </c>
      <c r="B767" s="12" t="s">
        <v>5769</v>
      </c>
      <c r="C767" s="5" t="s">
        <v>5770</v>
      </c>
      <c r="D767" s="8">
        <v>2022</v>
      </c>
      <c r="E767" s="5" t="s">
        <v>5416</v>
      </c>
      <c r="F767" s="5"/>
    </row>
    <row r="768" spans="1:6" x14ac:dyDescent="0.35">
      <c r="A768" s="8">
        <v>59</v>
      </c>
      <c r="B768" s="12" t="s">
        <v>5777</v>
      </c>
      <c r="C768" s="5" t="s">
        <v>5778</v>
      </c>
      <c r="D768" s="8">
        <v>2023</v>
      </c>
      <c r="E768" s="5" t="s">
        <v>5416</v>
      </c>
      <c r="F768" s="5"/>
    </row>
    <row r="769" spans="1:6" x14ac:dyDescent="0.35">
      <c r="A769" s="8">
        <v>285</v>
      </c>
      <c r="B769" s="12" t="s">
        <v>5784</v>
      </c>
      <c r="C769" s="5" t="s">
        <v>5785</v>
      </c>
      <c r="D769" s="8">
        <v>2024</v>
      </c>
      <c r="E769" s="5" t="s">
        <v>5416</v>
      </c>
      <c r="F769" s="5"/>
    </row>
    <row r="770" spans="1:6" x14ac:dyDescent="0.35">
      <c r="A770" s="8">
        <v>55</v>
      </c>
      <c r="B770" s="12" t="s">
        <v>5791</v>
      </c>
      <c r="C770" s="5" t="s">
        <v>5792</v>
      </c>
      <c r="D770" s="8">
        <v>2023</v>
      </c>
      <c r="E770" s="5" t="s">
        <v>5416</v>
      </c>
      <c r="F770" s="5"/>
    </row>
    <row r="771" spans="1:6" x14ac:dyDescent="0.35">
      <c r="A771" s="8">
        <v>117</v>
      </c>
      <c r="B771" s="12" t="s">
        <v>5799</v>
      </c>
      <c r="C771" s="5" t="s">
        <v>5800</v>
      </c>
      <c r="D771" s="8">
        <v>2021</v>
      </c>
      <c r="E771" s="5" t="s">
        <v>5416</v>
      </c>
      <c r="F771" s="5"/>
    </row>
    <row r="772" spans="1:6" x14ac:dyDescent="0.35">
      <c r="A772" s="8">
        <v>132</v>
      </c>
      <c r="B772" s="12" t="s">
        <v>5808</v>
      </c>
      <c r="C772" s="5" t="s">
        <v>5809</v>
      </c>
      <c r="D772" s="8">
        <v>2021</v>
      </c>
      <c r="E772" s="5" t="s">
        <v>5416</v>
      </c>
      <c r="F772" s="5"/>
    </row>
    <row r="773" spans="1:6" x14ac:dyDescent="0.35">
      <c r="A773" s="8">
        <v>82</v>
      </c>
      <c r="B773" s="12" t="s">
        <v>5816</v>
      </c>
      <c r="C773" s="5" t="s">
        <v>5817</v>
      </c>
      <c r="D773" s="8">
        <v>2023</v>
      </c>
      <c r="E773" s="5" t="s">
        <v>5416</v>
      </c>
      <c r="F773" s="5"/>
    </row>
    <row r="774" spans="1:6" x14ac:dyDescent="0.35">
      <c r="A774" s="8">
        <v>78</v>
      </c>
      <c r="B774" s="12" t="s">
        <v>5823</v>
      </c>
      <c r="C774" s="5" t="s">
        <v>5824</v>
      </c>
      <c r="D774" s="8">
        <v>2023</v>
      </c>
      <c r="E774" s="5" t="s">
        <v>5416</v>
      </c>
      <c r="F774" s="5"/>
    </row>
    <row r="775" spans="1:6" x14ac:dyDescent="0.35">
      <c r="A775" s="8">
        <v>75</v>
      </c>
      <c r="B775" s="12" t="s">
        <v>5830</v>
      </c>
      <c r="C775" s="5" t="s">
        <v>5831</v>
      </c>
      <c r="D775" s="8">
        <v>2023</v>
      </c>
      <c r="E775" s="5" t="s">
        <v>5416</v>
      </c>
      <c r="F775" s="5"/>
    </row>
    <row r="776" spans="1:6" x14ac:dyDescent="0.35">
      <c r="A776" s="8">
        <v>173</v>
      </c>
      <c r="B776" s="12" t="s">
        <v>5838</v>
      </c>
      <c r="C776" s="5" t="s">
        <v>5839</v>
      </c>
      <c r="D776" s="8">
        <v>2021</v>
      </c>
      <c r="E776" s="5" t="s">
        <v>5416</v>
      </c>
      <c r="F776" s="5"/>
    </row>
    <row r="777" spans="1:6" x14ac:dyDescent="0.35">
      <c r="A777" s="8">
        <v>49</v>
      </c>
      <c r="B777" s="12" t="s">
        <v>5845</v>
      </c>
      <c r="C777" s="5" t="s">
        <v>5846</v>
      </c>
      <c r="D777" s="8">
        <v>2021</v>
      </c>
      <c r="E777" s="5" t="s">
        <v>5416</v>
      </c>
      <c r="F777" s="5"/>
    </row>
    <row r="778" spans="1:6" x14ac:dyDescent="0.35">
      <c r="A778" s="8">
        <v>56</v>
      </c>
      <c r="B778" s="12" t="s">
        <v>5854</v>
      </c>
      <c r="C778" s="5" t="s">
        <v>5855</v>
      </c>
      <c r="D778" s="8">
        <v>2022</v>
      </c>
      <c r="E778" s="5" t="s">
        <v>5416</v>
      </c>
      <c r="F778" s="5"/>
    </row>
    <row r="779" spans="1:6" x14ac:dyDescent="0.35">
      <c r="A779" s="8">
        <v>40</v>
      </c>
      <c r="B779" s="12" t="s">
        <v>5863</v>
      </c>
      <c r="C779" s="5" t="s">
        <v>5864</v>
      </c>
      <c r="D779" s="8">
        <v>2022</v>
      </c>
      <c r="E779" s="5" t="s">
        <v>5416</v>
      </c>
      <c r="F779" s="5"/>
    </row>
    <row r="780" spans="1:6" x14ac:dyDescent="0.35">
      <c r="A780" s="8">
        <v>46</v>
      </c>
      <c r="B780" s="12" t="s">
        <v>5870</v>
      </c>
      <c r="C780" s="5" t="s">
        <v>5871</v>
      </c>
      <c r="D780" s="8">
        <v>2021</v>
      </c>
      <c r="E780" s="5" t="s">
        <v>5416</v>
      </c>
      <c r="F780" s="5"/>
    </row>
    <row r="781" spans="1:6" x14ac:dyDescent="0.35">
      <c r="A781" s="8">
        <v>153</v>
      </c>
      <c r="B781" s="12" t="s">
        <v>5879</v>
      </c>
      <c r="C781" s="5" t="s">
        <v>5880</v>
      </c>
      <c r="D781" s="8">
        <v>2021</v>
      </c>
      <c r="E781" s="5" t="s">
        <v>5416</v>
      </c>
      <c r="F781" s="5"/>
    </row>
    <row r="782" spans="1:6" x14ac:dyDescent="0.35">
      <c r="A782" s="8">
        <v>80</v>
      </c>
      <c r="B782" s="12" t="s">
        <v>5887</v>
      </c>
      <c r="C782" s="5" t="s">
        <v>5888</v>
      </c>
      <c r="D782" s="8">
        <v>2023</v>
      </c>
      <c r="E782" s="5" t="s">
        <v>5416</v>
      </c>
      <c r="F782" s="5"/>
    </row>
    <row r="783" spans="1:6" x14ac:dyDescent="0.35">
      <c r="A783" s="8">
        <v>50</v>
      </c>
      <c r="B783" s="12" t="s">
        <v>5895</v>
      </c>
      <c r="C783" s="5" t="s">
        <v>5896</v>
      </c>
      <c r="D783" s="8">
        <v>2022</v>
      </c>
      <c r="E783" s="5" t="s">
        <v>5416</v>
      </c>
      <c r="F783" s="5"/>
    </row>
    <row r="784" spans="1:6" x14ac:dyDescent="0.35">
      <c r="A784" s="8">
        <v>211</v>
      </c>
      <c r="B784" s="12" t="s">
        <v>5903</v>
      </c>
      <c r="C784" s="5" t="s">
        <v>5904</v>
      </c>
      <c r="D784" s="8">
        <v>2021</v>
      </c>
      <c r="E784" s="5" t="s">
        <v>5416</v>
      </c>
      <c r="F784" s="5"/>
    </row>
    <row r="785" spans="1:6" x14ac:dyDescent="0.35">
      <c r="A785" s="8">
        <v>62</v>
      </c>
      <c r="B785" s="12" t="s">
        <v>5911</v>
      </c>
      <c r="C785" s="5" t="s">
        <v>5912</v>
      </c>
      <c r="D785" s="8">
        <v>2021</v>
      </c>
      <c r="E785" s="5" t="s">
        <v>5416</v>
      </c>
      <c r="F785" s="5"/>
    </row>
    <row r="786" spans="1:6" x14ac:dyDescent="0.35">
      <c r="A786" s="8">
        <v>81</v>
      </c>
      <c r="B786" s="12" t="s">
        <v>5918</v>
      </c>
      <c r="C786" s="5" t="s">
        <v>5919</v>
      </c>
      <c r="D786" s="8">
        <v>2022</v>
      </c>
      <c r="E786" s="5" t="s">
        <v>5416</v>
      </c>
      <c r="F786" s="5"/>
    </row>
    <row r="787" spans="1:6" x14ac:dyDescent="0.35">
      <c r="A787" s="8">
        <v>65</v>
      </c>
      <c r="B787" s="12" t="s">
        <v>5925</v>
      </c>
      <c r="C787" s="5" t="s">
        <v>5926</v>
      </c>
      <c r="D787" s="8">
        <v>2021</v>
      </c>
      <c r="E787" s="5" t="s">
        <v>5416</v>
      </c>
      <c r="F787" s="5"/>
    </row>
    <row r="788" spans="1:6" x14ac:dyDescent="0.35">
      <c r="A788" s="8">
        <v>49</v>
      </c>
      <c r="B788" s="12" t="s">
        <v>5933</v>
      </c>
      <c r="C788" s="5" t="s">
        <v>5934</v>
      </c>
      <c r="D788" s="8">
        <v>2021</v>
      </c>
      <c r="E788" s="5" t="s">
        <v>5416</v>
      </c>
      <c r="F788" s="5"/>
    </row>
    <row r="789" spans="1:6" x14ac:dyDescent="0.35">
      <c r="A789" s="8">
        <v>76</v>
      </c>
      <c r="B789" s="12" t="s">
        <v>5941</v>
      </c>
      <c r="C789" s="5" t="s">
        <v>5942</v>
      </c>
      <c r="D789" s="8">
        <v>2021</v>
      </c>
      <c r="E789" s="5" t="s">
        <v>5416</v>
      </c>
      <c r="F789" s="5"/>
    </row>
    <row r="790" spans="1:6" x14ac:dyDescent="0.35">
      <c r="A790" s="8">
        <v>66</v>
      </c>
      <c r="B790" s="12" t="s">
        <v>5949</v>
      </c>
      <c r="C790" s="5" t="s">
        <v>5950</v>
      </c>
      <c r="D790" s="8">
        <v>2022</v>
      </c>
      <c r="E790" s="5" t="s">
        <v>5416</v>
      </c>
      <c r="F790" s="5"/>
    </row>
    <row r="791" spans="1:6" x14ac:dyDescent="0.35">
      <c r="A791" s="8">
        <v>283</v>
      </c>
      <c r="B791" s="12" t="s">
        <v>5957</v>
      </c>
      <c r="C791" s="5" t="s">
        <v>5958</v>
      </c>
      <c r="D791" s="8">
        <v>2023</v>
      </c>
      <c r="E791" s="5" t="s">
        <v>5416</v>
      </c>
      <c r="F791" s="5"/>
    </row>
    <row r="792" spans="1:6" x14ac:dyDescent="0.35">
      <c r="A792" s="8">
        <v>25</v>
      </c>
      <c r="B792" s="12" t="s">
        <v>5965</v>
      </c>
      <c r="C792" s="5" t="s">
        <v>5966</v>
      </c>
      <c r="D792" s="8">
        <v>2024</v>
      </c>
      <c r="E792" s="5" t="s">
        <v>5416</v>
      </c>
      <c r="F792" s="5"/>
    </row>
    <row r="793" spans="1:6" x14ac:dyDescent="0.35">
      <c r="A793" s="8">
        <v>132</v>
      </c>
      <c r="B793" s="12" t="s">
        <v>5973</v>
      </c>
      <c r="C793" s="5" t="s">
        <v>5974</v>
      </c>
      <c r="D793" s="8">
        <v>2022</v>
      </c>
      <c r="E793" s="5" t="s">
        <v>5416</v>
      </c>
      <c r="F793" s="5"/>
    </row>
    <row r="794" spans="1:6" x14ac:dyDescent="0.35">
      <c r="A794" s="8">
        <v>59</v>
      </c>
      <c r="B794" s="12" t="s">
        <v>5980</v>
      </c>
      <c r="C794" s="5" t="s">
        <v>5981</v>
      </c>
      <c r="D794" s="8">
        <v>2023</v>
      </c>
      <c r="E794" s="5" t="s">
        <v>5416</v>
      </c>
      <c r="F794" s="5"/>
    </row>
    <row r="795" spans="1:6" x14ac:dyDescent="0.35">
      <c r="A795" s="8">
        <v>165</v>
      </c>
      <c r="B795" s="12" t="s">
        <v>5988</v>
      </c>
      <c r="C795" s="5" t="s">
        <v>5989</v>
      </c>
      <c r="D795" s="8">
        <v>2022</v>
      </c>
      <c r="E795" s="5" t="s">
        <v>5416</v>
      </c>
      <c r="F795" s="5"/>
    </row>
    <row r="796" spans="1:6" x14ac:dyDescent="0.35">
      <c r="A796" s="8">
        <v>98</v>
      </c>
      <c r="B796" s="12" t="s">
        <v>5996</v>
      </c>
      <c r="C796" s="5" t="s">
        <v>5997</v>
      </c>
      <c r="D796" s="8">
        <v>2021</v>
      </c>
      <c r="E796" s="5" t="s">
        <v>5416</v>
      </c>
      <c r="F796" s="5"/>
    </row>
    <row r="797" spans="1:6" x14ac:dyDescent="0.35">
      <c r="A797" s="8">
        <v>84</v>
      </c>
      <c r="B797" s="12" t="s">
        <v>6004</v>
      </c>
      <c r="C797" s="5" t="s">
        <v>6005</v>
      </c>
      <c r="D797" s="8">
        <v>2021</v>
      </c>
      <c r="E797" s="5" t="s">
        <v>5416</v>
      </c>
      <c r="F797" s="5"/>
    </row>
    <row r="798" spans="1:6" x14ac:dyDescent="0.35">
      <c r="A798" s="8">
        <v>67</v>
      </c>
      <c r="B798" s="12" t="s">
        <v>6012</v>
      </c>
      <c r="C798" s="5" t="s">
        <v>6013</v>
      </c>
      <c r="D798" s="8">
        <v>2022</v>
      </c>
      <c r="E798" s="5" t="s">
        <v>5416</v>
      </c>
      <c r="F798" s="5"/>
    </row>
    <row r="799" spans="1:6" x14ac:dyDescent="0.35">
      <c r="A799" s="8">
        <v>391</v>
      </c>
      <c r="B799" s="12" t="s">
        <v>6020</v>
      </c>
      <c r="C799" s="5" t="s">
        <v>6021</v>
      </c>
      <c r="D799" s="8">
        <v>2022</v>
      </c>
      <c r="E799" s="5" t="s">
        <v>5416</v>
      </c>
      <c r="F799" s="5"/>
    </row>
    <row r="800" spans="1:6" x14ac:dyDescent="0.35">
      <c r="A800" s="8">
        <v>45</v>
      </c>
      <c r="B800" s="12" t="s">
        <v>6028</v>
      </c>
      <c r="C800" s="5" t="s">
        <v>6029</v>
      </c>
      <c r="D800" s="8">
        <v>2022</v>
      </c>
      <c r="E800" s="5" t="s">
        <v>5416</v>
      </c>
      <c r="F800" s="5"/>
    </row>
    <row r="801" spans="1:6" x14ac:dyDescent="0.35">
      <c r="A801" s="8">
        <v>54</v>
      </c>
      <c r="B801" s="12" t="s">
        <v>6036</v>
      </c>
      <c r="C801" s="5" t="s">
        <v>6037</v>
      </c>
      <c r="D801" s="8">
        <v>2022</v>
      </c>
      <c r="E801" s="5" t="s">
        <v>5416</v>
      </c>
      <c r="F801" s="5"/>
    </row>
    <row r="802" spans="1:6" x14ac:dyDescent="0.35">
      <c r="A802" s="8">
        <v>67</v>
      </c>
      <c r="B802" s="12" t="s">
        <v>6044</v>
      </c>
      <c r="C802" s="5" t="s">
        <v>6045</v>
      </c>
      <c r="D802" s="8">
        <v>2023</v>
      </c>
      <c r="E802" s="5" t="s">
        <v>5416</v>
      </c>
      <c r="F802" s="5"/>
    </row>
    <row r="803" spans="1:6" x14ac:dyDescent="0.35">
      <c r="A803" s="8">
        <v>52</v>
      </c>
      <c r="B803" s="12" t="s">
        <v>6051</v>
      </c>
      <c r="C803" s="5" t="s">
        <v>6052</v>
      </c>
      <c r="D803" s="8">
        <v>2023</v>
      </c>
      <c r="E803" s="5" t="s">
        <v>5416</v>
      </c>
      <c r="F803" s="5"/>
    </row>
    <row r="804" spans="1:6" x14ac:dyDescent="0.35">
      <c r="A804" s="8">
        <v>44</v>
      </c>
      <c r="B804" s="12" t="s">
        <v>6059</v>
      </c>
      <c r="C804" s="5" t="s">
        <v>6060</v>
      </c>
      <c r="D804" s="8">
        <v>2024</v>
      </c>
      <c r="E804" s="5" t="s">
        <v>5416</v>
      </c>
      <c r="F804" s="5"/>
    </row>
    <row r="805" spans="1:6" x14ac:dyDescent="0.35">
      <c r="A805" s="8">
        <v>51</v>
      </c>
      <c r="B805" s="12" t="s">
        <v>6067</v>
      </c>
      <c r="C805" s="5" t="s">
        <v>6068</v>
      </c>
      <c r="D805" s="8">
        <v>2023</v>
      </c>
      <c r="E805" s="5" t="s">
        <v>5416</v>
      </c>
      <c r="F805" s="5"/>
    </row>
    <row r="806" spans="1:6" x14ac:dyDescent="0.35">
      <c r="A806" s="8">
        <v>39</v>
      </c>
      <c r="B806" s="12" t="s">
        <v>6075</v>
      </c>
      <c r="C806" s="5" t="s">
        <v>6076</v>
      </c>
      <c r="D806" s="8">
        <v>2023</v>
      </c>
      <c r="E806" s="5" t="s">
        <v>5416</v>
      </c>
      <c r="F806" s="5"/>
    </row>
    <row r="807" spans="1:6" x14ac:dyDescent="0.35">
      <c r="A807" s="8">
        <v>41</v>
      </c>
      <c r="B807" s="12" t="s">
        <v>6083</v>
      </c>
      <c r="C807" s="5" t="s">
        <v>6084</v>
      </c>
      <c r="D807" s="8">
        <v>2022</v>
      </c>
      <c r="E807" s="5" t="s">
        <v>5416</v>
      </c>
      <c r="F807" s="5"/>
    </row>
    <row r="808" spans="1:6" x14ac:dyDescent="0.35">
      <c r="A808" s="8">
        <v>94</v>
      </c>
      <c r="B808" s="12" t="s">
        <v>6091</v>
      </c>
      <c r="C808" s="5" t="s">
        <v>6092</v>
      </c>
      <c r="D808" s="8">
        <v>2021</v>
      </c>
      <c r="E808" s="5" t="s">
        <v>5416</v>
      </c>
      <c r="F808" s="5"/>
    </row>
    <row r="809" spans="1:6" x14ac:dyDescent="0.35">
      <c r="A809" s="8">
        <v>263</v>
      </c>
      <c r="B809" s="12" t="s">
        <v>6099</v>
      </c>
      <c r="C809" s="5" t="s">
        <v>6100</v>
      </c>
      <c r="D809" s="8">
        <v>2023</v>
      </c>
      <c r="E809" s="5" t="s">
        <v>5416</v>
      </c>
      <c r="F809" s="5"/>
    </row>
    <row r="810" spans="1:6" x14ac:dyDescent="0.35">
      <c r="A810" s="8">
        <v>85</v>
      </c>
      <c r="B810" s="12" t="s">
        <v>6107</v>
      </c>
      <c r="C810" s="5" t="s">
        <v>6108</v>
      </c>
      <c r="D810" s="8">
        <v>2023</v>
      </c>
      <c r="E810" s="5" t="s">
        <v>5416</v>
      </c>
      <c r="F810" s="5"/>
    </row>
    <row r="811" spans="1:6" x14ac:dyDescent="0.35">
      <c r="A811" s="8">
        <v>284</v>
      </c>
      <c r="B811" s="12" t="s">
        <v>6114</v>
      </c>
      <c r="C811" s="5" t="s">
        <v>6115</v>
      </c>
      <c r="D811" s="8">
        <v>2021</v>
      </c>
      <c r="E811" s="5" t="s">
        <v>5416</v>
      </c>
      <c r="F811" s="5"/>
    </row>
    <row r="812" spans="1:6" x14ac:dyDescent="0.35">
      <c r="A812" s="8">
        <v>91</v>
      </c>
      <c r="B812" s="12" t="s">
        <v>6122</v>
      </c>
      <c r="C812" s="5" t="s">
        <v>6123</v>
      </c>
      <c r="D812" s="8">
        <v>2022</v>
      </c>
      <c r="E812" s="5" t="s">
        <v>5416</v>
      </c>
      <c r="F812" s="5"/>
    </row>
    <row r="813" spans="1:6" x14ac:dyDescent="0.35">
      <c r="A813" s="8">
        <v>62</v>
      </c>
      <c r="B813" s="12" t="s">
        <v>6129</v>
      </c>
      <c r="C813" s="5" t="s">
        <v>6130</v>
      </c>
      <c r="D813" s="8">
        <v>2023</v>
      </c>
      <c r="E813" s="5" t="s">
        <v>5416</v>
      </c>
      <c r="F813" s="5"/>
    </row>
    <row r="814" spans="1:6" x14ac:dyDescent="0.35">
      <c r="A814" s="8">
        <v>49</v>
      </c>
      <c r="B814" s="12" t="s">
        <v>6138</v>
      </c>
      <c r="C814" s="5" t="s">
        <v>6139</v>
      </c>
      <c r="D814" s="8">
        <v>2021</v>
      </c>
      <c r="E814" s="5" t="s">
        <v>5416</v>
      </c>
      <c r="F814" s="5"/>
    </row>
    <row r="815" spans="1:6" x14ac:dyDescent="0.35">
      <c r="A815" s="8">
        <v>121</v>
      </c>
      <c r="B815" s="12" t="s">
        <v>6145</v>
      </c>
      <c r="C815" s="5" t="s">
        <v>6146</v>
      </c>
      <c r="D815" s="8">
        <v>2023</v>
      </c>
      <c r="E815" s="5" t="s">
        <v>5416</v>
      </c>
      <c r="F815" s="5"/>
    </row>
    <row r="816" spans="1:6" x14ac:dyDescent="0.35">
      <c r="A816" s="8">
        <v>129</v>
      </c>
      <c r="B816" s="12" t="s">
        <v>6153</v>
      </c>
      <c r="C816" s="5" t="s">
        <v>6154</v>
      </c>
      <c r="D816" s="8">
        <v>2022</v>
      </c>
      <c r="E816" s="5" t="s">
        <v>5416</v>
      </c>
      <c r="F816" s="5"/>
    </row>
    <row r="817" spans="1:6" x14ac:dyDescent="0.35">
      <c r="A817" s="8">
        <v>127</v>
      </c>
      <c r="B817" s="12" t="s">
        <v>6160</v>
      </c>
      <c r="C817" s="5" t="s">
        <v>6161</v>
      </c>
      <c r="D817" s="8">
        <v>2022</v>
      </c>
      <c r="E817" s="5" t="s">
        <v>5416</v>
      </c>
      <c r="F817" s="5"/>
    </row>
    <row r="818" spans="1:6" x14ac:dyDescent="0.35">
      <c r="A818" s="8">
        <v>21</v>
      </c>
      <c r="B818" s="12" t="s">
        <v>6168</v>
      </c>
      <c r="C818" s="5" t="s">
        <v>6169</v>
      </c>
      <c r="D818" s="8">
        <v>2024</v>
      </c>
      <c r="E818" s="5" t="s">
        <v>5416</v>
      </c>
      <c r="F818" s="5"/>
    </row>
    <row r="819" spans="1:6" x14ac:dyDescent="0.35">
      <c r="A819" s="8">
        <v>126</v>
      </c>
      <c r="B819" s="12" t="s">
        <v>6175</v>
      </c>
      <c r="C819" s="5" t="s">
        <v>6176</v>
      </c>
      <c r="D819" s="8">
        <v>2023</v>
      </c>
      <c r="E819" s="5" t="s">
        <v>5416</v>
      </c>
      <c r="F819" s="5"/>
    </row>
    <row r="820" spans="1:6" x14ac:dyDescent="0.35">
      <c r="A820" s="8">
        <v>134</v>
      </c>
      <c r="B820" s="12" t="s">
        <v>6182</v>
      </c>
      <c r="C820" s="5" t="s">
        <v>6183</v>
      </c>
      <c r="D820" s="8">
        <v>2022</v>
      </c>
      <c r="E820" s="5" t="s">
        <v>5416</v>
      </c>
      <c r="F820" s="5"/>
    </row>
    <row r="821" spans="1:6" x14ac:dyDescent="0.35">
      <c r="A821" s="8">
        <v>495</v>
      </c>
      <c r="B821" s="12" t="s">
        <v>6189</v>
      </c>
      <c r="C821" s="5" t="s">
        <v>6190</v>
      </c>
      <c r="D821" s="8">
        <v>2022</v>
      </c>
      <c r="E821" s="5" t="s">
        <v>5416</v>
      </c>
      <c r="F821" s="5"/>
    </row>
    <row r="822" spans="1:6" x14ac:dyDescent="0.35">
      <c r="A822" s="8">
        <v>60</v>
      </c>
      <c r="B822" s="12" t="s">
        <v>6196</v>
      </c>
      <c r="C822" s="5" t="s">
        <v>6197</v>
      </c>
      <c r="D822" s="8">
        <v>2021</v>
      </c>
      <c r="E822" s="5" t="s">
        <v>5416</v>
      </c>
      <c r="F822" s="5"/>
    </row>
    <row r="823" spans="1:6" x14ac:dyDescent="0.35">
      <c r="A823" s="8">
        <v>48</v>
      </c>
      <c r="B823" s="12" t="s">
        <v>6204</v>
      </c>
      <c r="C823" s="5" t="s">
        <v>6205</v>
      </c>
      <c r="D823" s="8">
        <v>2021</v>
      </c>
      <c r="E823" s="5" t="s">
        <v>5416</v>
      </c>
      <c r="F823" s="5"/>
    </row>
    <row r="824" spans="1:6" x14ac:dyDescent="0.35">
      <c r="A824" s="8">
        <v>57</v>
      </c>
      <c r="B824" s="12" t="s">
        <v>6211</v>
      </c>
      <c r="C824" s="5" t="s">
        <v>6212</v>
      </c>
      <c r="D824" s="8">
        <v>2021</v>
      </c>
      <c r="E824" s="5" t="s">
        <v>5416</v>
      </c>
      <c r="F824" s="5"/>
    </row>
    <row r="825" spans="1:6" x14ac:dyDescent="0.35">
      <c r="A825" s="8">
        <v>109</v>
      </c>
      <c r="B825" s="12" t="s">
        <v>6218</v>
      </c>
      <c r="C825" s="5" t="s">
        <v>6219</v>
      </c>
      <c r="D825" s="8">
        <v>2021</v>
      </c>
      <c r="E825" s="5" t="s">
        <v>5416</v>
      </c>
      <c r="F825" s="5"/>
    </row>
    <row r="826" spans="1:6" x14ac:dyDescent="0.35">
      <c r="A826" s="8">
        <v>50</v>
      </c>
      <c r="B826" s="12" t="s">
        <v>6226</v>
      </c>
      <c r="C826" s="5" t="s">
        <v>6227</v>
      </c>
      <c r="D826" s="8">
        <v>2022</v>
      </c>
      <c r="E826" s="5" t="s">
        <v>5416</v>
      </c>
      <c r="F826" s="5"/>
    </row>
    <row r="827" spans="1:6" x14ac:dyDescent="0.35">
      <c r="A827" s="8">
        <v>86</v>
      </c>
      <c r="B827" s="12" t="s">
        <v>6233</v>
      </c>
      <c r="C827" s="5" t="s">
        <v>6234</v>
      </c>
      <c r="D827" s="8">
        <v>2021</v>
      </c>
      <c r="E827" s="5" t="s">
        <v>5416</v>
      </c>
      <c r="F827" s="5"/>
    </row>
    <row r="828" spans="1:6" x14ac:dyDescent="0.35">
      <c r="A828" s="8">
        <v>60</v>
      </c>
      <c r="B828" s="12" t="s">
        <v>6242</v>
      </c>
      <c r="C828" s="5" t="s">
        <v>6243</v>
      </c>
      <c r="D828" s="8">
        <v>2022</v>
      </c>
      <c r="E828" s="5" t="s">
        <v>5416</v>
      </c>
      <c r="F828" s="5"/>
    </row>
    <row r="829" spans="1:6" x14ac:dyDescent="0.35">
      <c r="A829" s="8">
        <v>65</v>
      </c>
      <c r="B829" s="12" t="s">
        <v>6249</v>
      </c>
      <c r="C829" s="5" t="s">
        <v>6250</v>
      </c>
      <c r="D829" s="8">
        <v>2023</v>
      </c>
      <c r="E829" s="5" t="s">
        <v>5416</v>
      </c>
      <c r="F829" s="5"/>
    </row>
    <row r="830" spans="1:6" x14ac:dyDescent="0.35">
      <c r="A830" s="8">
        <v>70</v>
      </c>
      <c r="B830" s="12" t="s">
        <v>6257</v>
      </c>
      <c r="C830" s="5" t="s">
        <v>6258</v>
      </c>
      <c r="D830" s="8">
        <v>2023</v>
      </c>
      <c r="E830" s="5" t="s">
        <v>5416</v>
      </c>
      <c r="F830" s="5"/>
    </row>
    <row r="831" spans="1:6" x14ac:dyDescent="0.35">
      <c r="A831" s="8">
        <v>61</v>
      </c>
      <c r="B831" s="12" t="s">
        <v>6264</v>
      </c>
      <c r="C831" s="5" t="s">
        <v>6265</v>
      </c>
      <c r="D831" s="8">
        <v>2022</v>
      </c>
      <c r="E831" s="5" t="s">
        <v>5416</v>
      </c>
      <c r="F831" s="5"/>
    </row>
    <row r="832" spans="1:6" x14ac:dyDescent="0.35">
      <c r="A832" s="8">
        <v>98</v>
      </c>
      <c r="B832" s="12" t="s">
        <v>6271</v>
      </c>
      <c r="C832" s="5" t="s">
        <v>6272</v>
      </c>
      <c r="D832" s="8">
        <v>2022</v>
      </c>
      <c r="E832" s="5" t="s">
        <v>5416</v>
      </c>
      <c r="F832" s="5"/>
    </row>
    <row r="833" spans="1:6" x14ac:dyDescent="0.35">
      <c r="A833" s="8">
        <v>96</v>
      </c>
      <c r="B833" s="12" t="s">
        <v>6278</v>
      </c>
      <c r="C833" s="5" t="s">
        <v>6279</v>
      </c>
      <c r="D833" s="8">
        <v>2022</v>
      </c>
      <c r="E833" s="5" t="s">
        <v>5416</v>
      </c>
      <c r="F833" s="5"/>
    </row>
    <row r="834" spans="1:6" x14ac:dyDescent="0.35">
      <c r="A834" s="8">
        <v>78</v>
      </c>
      <c r="B834" s="12" t="s">
        <v>6285</v>
      </c>
      <c r="C834" s="5" t="s">
        <v>6286</v>
      </c>
      <c r="D834" s="8">
        <v>2023</v>
      </c>
      <c r="E834" s="5" t="s">
        <v>5416</v>
      </c>
      <c r="F834" s="5"/>
    </row>
    <row r="835" spans="1:6" x14ac:dyDescent="0.35">
      <c r="A835" s="8">
        <v>139</v>
      </c>
      <c r="B835" s="12" t="s">
        <v>6292</v>
      </c>
      <c r="C835" s="5" t="s">
        <v>6293</v>
      </c>
      <c r="D835" s="8">
        <v>2022</v>
      </c>
      <c r="E835" s="5" t="s">
        <v>5416</v>
      </c>
      <c r="F835" s="5"/>
    </row>
    <row r="836" spans="1:6" x14ac:dyDescent="0.35">
      <c r="A836" s="8">
        <v>71</v>
      </c>
      <c r="B836" s="12" t="s">
        <v>6299</v>
      </c>
      <c r="C836" s="5" t="s">
        <v>6300</v>
      </c>
      <c r="D836" s="8">
        <v>2021</v>
      </c>
      <c r="E836" s="5" t="s">
        <v>5416</v>
      </c>
      <c r="F836" s="5"/>
    </row>
    <row r="837" spans="1:6" x14ac:dyDescent="0.35">
      <c r="A837" s="8">
        <v>68</v>
      </c>
      <c r="B837" s="12" t="s">
        <v>6308</v>
      </c>
      <c r="C837" s="5" t="s">
        <v>6309</v>
      </c>
      <c r="D837" s="8">
        <v>2021</v>
      </c>
      <c r="E837" s="5" t="s">
        <v>5416</v>
      </c>
      <c r="F837" s="5"/>
    </row>
    <row r="838" spans="1:6" x14ac:dyDescent="0.35">
      <c r="A838" s="8">
        <v>130</v>
      </c>
      <c r="B838" s="12" t="s">
        <v>6316</v>
      </c>
      <c r="C838" s="5" t="s">
        <v>6317</v>
      </c>
      <c r="D838" s="8">
        <v>2023</v>
      </c>
      <c r="E838" s="5" t="s">
        <v>6319</v>
      </c>
      <c r="F838" s="5"/>
    </row>
    <row r="839" spans="1:6" x14ac:dyDescent="0.35">
      <c r="A839" s="8">
        <v>72</v>
      </c>
      <c r="B839" s="12" t="s">
        <v>6324</v>
      </c>
      <c r="C839" s="5" t="s">
        <v>6325</v>
      </c>
      <c r="D839" s="8">
        <v>2023</v>
      </c>
      <c r="E839" s="5" t="s">
        <v>6327</v>
      </c>
      <c r="F839" s="5"/>
    </row>
    <row r="840" spans="1:6" x14ac:dyDescent="0.35">
      <c r="A840" s="8">
        <v>91</v>
      </c>
      <c r="B840" s="12" t="s">
        <v>6333</v>
      </c>
      <c r="C840" s="5" t="s">
        <v>6334</v>
      </c>
      <c r="D840" s="8">
        <v>2021</v>
      </c>
      <c r="E840" s="5" t="s">
        <v>6336</v>
      </c>
      <c r="F840" s="5"/>
    </row>
    <row r="841" spans="1:6" x14ac:dyDescent="0.35">
      <c r="A841" s="8">
        <v>149</v>
      </c>
      <c r="B841" s="12" t="s">
        <v>6341</v>
      </c>
      <c r="C841" s="5" t="s">
        <v>6342</v>
      </c>
      <c r="D841" s="8">
        <v>2022</v>
      </c>
      <c r="E841" s="5" t="s">
        <v>6344</v>
      </c>
      <c r="F841" s="5"/>
    </row>
    <row r="842" spans="1:6" x14ac:dyDescent="0.35">
      <c r="A842" s="8">
        <v>167</v>
      </c>
      <c r="B842" s="12" t="s">
        <v>6351</v>
      </c>
      <c r="C842" s="5" t="s">
        <v>6352</v>
      </c>
      <c r="D842" s="8">
        <v>2021</v>
      </c>
      <c r="E842" s="5" t="s">
        <v>6344</v>
      </c>
      <c r="F842" s="5"/>
    </row>
    <row r="843" spans="1:6" x14ac:dyDescent="0.35">
      <c r="A843" s="8">
        <v>95</v>
      </c>
      <c r="B843" s="12" t="s">
        <v>6359</v>
      </c>
      <c r="C843" s="5" t="s">
        <v>6360</v>
      </c>
      <c r="D843" s="8">
        <v>2022</v>
      </c>
      <c r="E843" s="5" t="s">
        <v>6344</v>
      </c>
      <c r="F843" s="5"/>
    </row>
    <row r="844" spans="1:6" x14ac:dyDescent="0.35">
      <c r="A844" s="8">
        <v>63</v>
      </c>
      <c r="B844" s="12" t="s">
        <v>6368</v>
      </c>
      <c r="C844" s="5" t="s">
        <v>6369</v>
      </c>
      <c r="D844" s="8">
        <v>2022</v>
      </c>
      <c r="E844" s="5" t="s">
        <v>6344</v>
      </c>
      <c r="F844" s="5"/>
    </row>
    <row r="845" spans="1:6" x14ac:dyDescent="0.35">
      <c r="A845" s="8">
        <v>40</v>
      </c>
      <c r="B845" s="12" t="s">
        <v>6377</v>
      </c>
      <c r="C845" s="5" t="s">
        <v>6378</v>
      </c>
      <c r="D845" s="8">
        <v>2021</v>
      </c>
      <c r="E845" s="5" t="s">
        <v>6344</v>
      </c>
      <c r="F845" s="5"/>
    </row>
    <row r="846" spans="1:6" x14ac:dyDescent="0.35">
      <c r="A846" s="8">
        <v>124</v>
      </c>
      <c r="B846" s="12" t="s">
        <v>6386</v>
      </c>
      <c r="C846" s="5" t="s">
        <v>6387</v>
      </c>
      <c r="D846" s="8">
        <v>2022</v>
      </c>
      <c r="E846" s="5" t="s">
        <v>6344</v>
      </c>
      <c r="F846" s="5"/>
    </row>
    <row r="847" spans="1:6" x14ac:dyDescent="0.35">
      <c r="A847" s="8">
        <v>148</v>
      </c>
      <c r="B847" s="12" t="s">
        <v>6395</v>
      </c>
      <c r="C847" s="5" t="s">
        <v>6396</v>
      </c>
      <c r="D847" s="8">
        <v>2022</v>
      </c>
      <c r="E847" s="5" t="s">
        <v>6344</v>
      </c>
      <c r="F847" s="5"/>
    </row>
    <row r="848" spans="1:6" x14ac:dyDescent="0.35">
      <c r="A848" s="8">
        <v>111</v>
      </c>
      <c r="B848" s="12" t="s">
        <v>6404</v>
      </c>
      <c r="C848" s="5" t="s">
        <v>6405</v>
      </c>
      <c r="D848" s="8">
        <v>2022</v>
      </c>
      <c r="E848" s="5" t="s">
        <v>6344</v>
      </c>
      <c r="F848" s="5"/>
    </row>
    <row r="849" spans="1:6" x14ac:dyDescent="0.35">
      <c r="A849" s="8">
        <v>62</v>
      </c>
      <c r="B849" s="12" t="s">
        <v>6412</v>
      </c>
      <c r="C849" s="5" t="s">
        <v>6413</v>
      </c>
      <c r="D849" s="8">
        <v>2022</v>
      </c>
      <c r="E849" s="5" t="s">
        <v>6344</v>
      </c>
      <c r="F849" s="5"/>
    </row>
    <row r="850" spans="1:6" x14ac:dyDescent="0.35">
      <c r="A850" s="8">
        <v>57</v>
      </c>
      <c r="B850" s="12" t="s">
        <v>6421</v>
      </c>
      <c r="C850" s="5" t="s">
        <v>6422</v>
      </c>
      <c r="D850" s="8">
        <v>2021</v>
      </c>
      <c r="E850" s="5" t="s">
        <v>6344</v>
      </c>
      <c r="F850" s="5"/>
    </row>
    <row r="851" spans="1:6" x14ac:dyDescent="0.35">
      <c r="A851" s="8">
        <v>131</v>
      </c>
      <c r="B851" s="12" t="s">
        <v>6430</v>
      </c>
      <c r="C851" s="5" t="s">
        <v>6431</v>
      </c>
      <c r="D851" s="8">
        <v>2022</v>
      </c>
      <c r="E851" s="5" t="s">
        <v>6344</v>
      </c>
      <c r="F851" s="5"/>
    </row>
    <row r="852" spans="1:6" x14ac:dyDescent="0.35">
      <c r="A852" s="8">
        <v>111</v>
      </c>
      <c r="B852" s="12" t="s">
        <v>6439</v>
      </c>
      <c r="C852" s="5" t="s">
        <v>6440</v>
      </c>
      <c r="D852" s="8">
        <v>2021</v>
      </c>
      <c r="E852" s="5" t="s">
        <v>6344</v>
      </c>
      <c r="F852" s="5"/>
    </row>
    <row r="853" spans="1:6" x14ac:dyDescent="0.35">
      <c r="A853" s="8">
        <v>53</v>
      </c>
      <c r="B853" s="12" t="s">
        <v>6447</v>
      </c>
      <c r="C853" s="5" t="s">
        <v>6448</v>
      </c>
      <c r="D853" s="8">
        <v>2022</v>
      </c>
      <c r="E853" s="5" t="s">
        <v>6344</v>
      </c>
      <c r="F853" s="5"/>
    </row>
    <row r="854" spans="1:6" x14ac:dyDescent="0.35">
      <c r="A854" s="8">
        <v>233</v>
      </c>
      <c r="B854" s="12" t="s">
        <v>6456</v>
      </c>
      <c r="C854" s="5" t="s">
        <v>6457</v>
      </c>
      <c r="D854" s="8">
        <v>2022</v>
      </c>
      <c r="E854" s="5" t="s">
        <v>6344</v>
      </c>
      <c r="F854" s="5"/>
    </row>
    <row r="855" spans="1:6" x14ac:dyDescent="0.35">
      <c r="A855" s="8">
        <v>87</v>
      </c>
      <c r="B855" s="12" t="s">
        <v>6464</v>
      </c>
      <c r="C855" s="5" t="s">
        <v>6465</v>
      </c>
      <c r="D855" s="8">
        <v>2023</v>
      </c>
      <c r="E855" s="5" t="s">
        <v>6344</v>
      </c>
      <c r="F855" s="5"/>
    </row>
    <row r="856" spans="1:6" x14ac:dyDescent="0.35">
      <c r="A856" s="8">
        <v>103</v>
      </c>
      <c r="B856" s="12" t="s">
        <v>6473</v>
      </c>
      <c r="C856" s="5" t="s">
        <v>6474</v>
      </c>
      <c r="D856" s="8">
        <v>2022</v>
      </c>
      <c r="E856" s="5" t="s">
        <v>6344</v>
      </c>
      <c r="F856" s="5"/>
    </row>
    <row r="857" spans="1:6" x14ac:dyDescent="0.35">
      <c r="A857" s="8">
        <v>51</v>
      </c>
      <c r="B857" s="12" t="s">
        <v>6430</v>
      </c>
      <c r="C857" s="5" t="s">
        <v>6480</v>
      </c>
      <c r="D857" s="8">
        <v>2021</v>
      </c>
      <c r="E857" s="5" t="s">
        <v>6344</v>
      </c>
      <c r="F857" s="5"/>
    </row>
    <row r="858" spans="1:6" x14ac:dyDescent="0.35">
      <c r="A858" s="8">
        <v>163</v>
      </c>
      <c r="B858" s="12" t="s">
        <v>6488</v>
      </c>
      <c r="C858" s="5" t="s">
        <v>6489</v>
      </c>
      <c r="D858" s="8">
        <v>2023</v>
      </c>
      <c r="E858" s="5" t="s">
        <v>6344</v>
      </c>
      <c r="F858" s="5"/>
    </row>
    <row r="859" spans="1:6" x14ac:dyDescent="0.35">
      <c r="A859" s="8">
        <v>136</v>
      </c>
      <c r="B859" s="12" t="s">
        <v>6497</v>
      </c>
      <c r="C859" s="5" t="s">
        <v>6498</v>
      </c>
      <c r="D859" s="8">
        <v>2022</v>
      </c>
      <c r="E859" s="5" t="s">
        <v>6344</v>
      </c>
      <c r="F859" s="5"/>
    </row>
    <row r="860" spans="1:6" x14ac:dyDescent="0.35">
      <c r="A860" s="8">
        <v>129</v>
      </c>
      <c r="B860" s="12" t="s">
        <v>6504</v>
      </c>
      <c r="C860" s="5" t="s">
        <v>6505</v>
      </c>
      <c r="D860" s="8">
        <v>2021</v>
      </c>
      <c r="E860" s="5" t="s">
        <v>6344</v>
      </c>
      <c r="F860" s="5"/>
    </row>
    <row r="861" spans="1:6" x14ac:dyDescent="0.35">
      <c r="A861" s="8">
        <v>49</v>
      </c>
      <c r="B861" s="12" t="s">
        <v>6512</v>
      </c>
      <c r="C861" s="5" t="s">
        <v>6513</v>
      </c>
      <c r="D861" s="8">
        <v>2022</v>
      </c>
      <c r="E861" s="5" t="s">
        <v>6344</v>
      </c>
      <c r="F861" s="5"/>
    </row>
    <row r="862" spans="1:6" x14ac:dyDescent="0.35">
      <c r="A862" s="8">
        <v>26</v>
      </c>
      <c r="B862" s="12" t="s">
        <v>6519</v>
      </c>
      <c r="C862" s="5" t="s">
        <v>6520</v>
      </c>
      <c r="D862" s="8">
        <v>2024</v>
      </c>
      <c r="E862" s="5" t="s">
        <v>6344</v>
      </c>
      <c r="F862" s="5"/>
    </row>
    <row r="863" spans="1:6" x14ac:dyDescent="0.35">
      <c r="A863" s="8">
        <v>165</v>
      </c>
      <c r="B863" s="12" t="s">
        <v>6527</v>
      </c>
      <c r="C863" s="5" t="s">
        <v>6528</v>
      </c>
      <c r="D863" s="8">
        <v>2021</v>
      </c>
      <c r="E863" s="5" t="s">
        <v>6344</v>
      </c>
      <c r="F863" s="5"/>
    </row>
    <row r="864" spans="1:6" x14ac:dyDescent="0.35">
      <c r="A864" s="8">
        <v>174</v>
      </c>
      <c r="B864" s="12" t="s">
        <v>6536</v>
      </c>
      <c r="C864" s="5" t="s">
        <v>6537</v>
      </c>
      <c r="D864" s="8">
        <v>2021</v>
      </c>
      <c r="E864" s="5" t="s">
        <v>6344</v>
      </c>
      <c r="F864" s="5"/>
    </row>
    <row r="865" spans="1:6" x14ac:dyDescent="0.35">
      <c r="A865" s="8">
        <v>109</v>
      </c>
      <c r="B865" s="12" t="s">
        <v>6544</v>
      </c>
      <c r="C865" s="5" t="s">
        <v>6545</v>
      </c>
      <c r="D865" s="8">
        <v>2023</v>
      </c>
      <c r="E865" s="5" t="s">
        <v>6344</v>
      </c>
      <c r="F865" s="5"/>
    </row>
    <row r="866" spans="1:6" x14ac:dyDescent="0.35">
      <c r="A866" s="8">
        <v>258</v>
      </c>
      <c r="B866" s="12" t="s">
        <v>6553</v>
      </c>
      <c r="C866" s="5" t="s">
        <v>6554</v>
      </c>
      <c r="D866" s="8">
        <v>2022</v>
      </c>
      <c r="E866" s="5" t="s">
        <v>6344</v>
      </c>
      <c r="F866" s="5"/>
    </row>
    <row r="867" spans="1:6" x14ac:dyDescent="0.35">
      <c r="A867" s="8">
        <v>68</v>
      </c>
      <c r="B867" s="12" t="s">
        <v>6562</v>
      </c>
      <c r="C867" s="5" t="s">
        <v>6563</v>
      </c>
      <c r="D867" s="8">
        <v>2022</v>
      </c>
      <c r="E867" s="5" t="s">
        <v>6344</v>
      </c>
      <c r="F867" s="5"/>
    </row>
    <row r="868" spans="1:6" x14ac:dyDescent="0.35">
      <c r="A868" s="8">
        <v>27</v>
      </c>
      <c r="B868" s="12" t="s">
        <v>6570</v>
      </c>
      <c r="C868" s="5" t="s">
        <v>6571</v>
      </c>
      <c r="D868" s="8">
        <v>2023</v>
      </c>
      <c r="E868" s="5" t="s">
        <v>6344</v>
      </c>
      <c r="F868" s="5"/>
    </row>
    <row r="869" spans="1:6" x14ac:dyDescent="0.35">
      <c r="A869" s="8">
        <v>60</v>
      </c>
      <c r="B869" s="12" t="s">
        <v>6579</v>
      </c>
      <c r="C869" s="5" t="s">
        <v>6580</v>
      </c>
      <c r="D869" s="8">
        <v>2024</v>
      </c>
      <c r="E869" s="5" t="s">
        <v>6344</v>
      </c>
      <c r="F869" s="5"/>
    </row>
    <row r="870" spans="1:6" x14ac:dyDescent="0.35">
      <c r="A870" s="8">
        <v>321</v>
      </c>
      <c r="B870" s="12" t="s">
        <v>6587</v>
      </c>
      <c r="C870" s="5" t="s">
        <v>6588</v>
      </c>
      <c r="D870" s="8">
        <v>2021</v>
      </c>
      <c r="E870" s="5" t="s">
        <v>6344</v>
      </c>
      <c r="F870" s="5"/>
    </row>
    <row r="871" spans="1:6" x14ac:dyDescent="0.35">
      <c r="A871" s="8">
        <v>65</v>
      </c>
      <c r="B871" s="12" t="s">
        <v>6596</v>
      </c>
      <c r="C871" s="5" t="s">
        <v>6597</v>
      </c>
      <c r="D871" s="8">
        <v>2022</v>
      </c>
      <c r="E871" s="5" t="s">
        <v>6344</v>
      </c>
      <c r="F871" s="5"/>
    </row>
    <row r="872" spans="1:6" x14ac:dyDescent="0.35">
      <c r="A872" s="8">
        <v>107</v>
      </c>
      <c r="B872" s="12" t="s">
        <v>6604</v>
      </c>
      <c r="C872" s="5" t="s">
        <v>6605</v>
      </c>
      <c r="D872" s="8">
        <v>2023</v>
      </c>
      <c r="E872" s="5" t="s">
        <v>6344</v>
      </c>
      <c r="F872" s="5"/>
    </row>
    <row r="873" spans="1:6" x14ac:dyDescent="0.35">
      <c r="A873" s="8">
        <v>62</v>
      </c>
      <c r="B873" s="12" t="s">
        <v>6613</v>
      </c>
      <c r="C873" s="5" t="s">
        <v>6614</v>
      </c>
      <c r="D873" s="8">
        <v>2021</v>
      </c>
      <c r="E873" s="5" t="s">
        <v>6344</v>
      </c>
      <c r="F873" s="5"/>
    </row>
    <row r="874" spans="1:6" x14ac:dyDescent="0.35">
      <c r="A874" s="8">
        <v>50</v>
      </c>
      <c r="B874" s="12" t="s">
        <v>6622</v>
      </c>
      <c r="C874" s="5" t="s">
        <v>6623</v>
      </c>
      <c r="D874" s="8">
        <v>2022</v>
      </c>
      <c r="E874" s="5" t="s">
        <v>6344</v>
      </c>
      <c r="F874" s="5"/>
    </row>
    <row r="875" spans="1:6" x14ac:dyDescent="0.35">
      <c r="A875" s="8">
        <v>64</v>
      </c>
      <c r="B875" s="12" t="s">
        <v>6629</v>
      </c>
      <c r="C875" s="5" t="s">
        <v>6630</v>
      </c>
      <c r="D875" s="8">
        <v>2023</v>
      </c>
      <c r="E875" s="5" t="s">
        <v>6344</v>
      </c>
      <c r="F875" s="5"/>
    </row>
    <row r="876" spans="1:6" x14ac:dyDescent="0.35">
      <c r="A876" s="8">
        <v>75</v>
      </c>
      <c r="B876" s="12" t="s">
        <v>6637</v>
      </c>
      <c r="C876" s="5" t="s">
        <v>6638</v>
      </c>
      <c r="D876" s="8">
        <v>2023</v>
      </c>
      <c r="E876" s="5" t="s">
        <v>6344</v>
      </c>
      <c r="F876" s="5"/>
    </row>
    <row r="877" spans="1:6" x14ac:dyDescent="0.35">
      <c r="A877" s="8">
        <v>102</v>
      </c>
      <c r="B877" s="12" t="s">
        <v>6646</v>
      </c>
      <c r="C877" s="5" t="s">
        <v>6647</v>
      </c>
      <c r="D877" s="8">
        <v>2023</v>
      </c>
      <c r="E877" s="5" t="s">
        <v>6344</v>
      </c>
      <c r="F877" s="5"/>
    </row>
    <row r="878" spans="1:6" x14ac:dyDescent="0.35">
      <c r="A878" s="8">
        <v>340</v>
      </c>
      <c r="B878" s="12" t="s">
        <v>6655</v>
      </c>
      <c r="C878" s="5" t="s">
        <v>6656</v>
      </c>
      <c r="D878" s="8">
        <v>2022</v>
      </c>
      <c r="E878" s="5" t="s">
        <v>6344</v>
      </c>
      <c r="F878" s="5"/>
    </row>
    <row r="879" spans="1:6" x14ac:dyDescent="0.35">
      <c r="A879" s="8">
        <v>50</v>
      </c>
      <c r="B879" s="12" t="s">
        <v>6663</v>
      </c>
      <c r="C879" s="5" t="s">
        <v>6664</v>
      </c>
      <c r="D879" s="8">
        <v>2023</v>
      </c>
      <c r="E879" s="5" t="s">
        <v>6344</v>
      </c>
      <c r="F879" s="5"/>
    </row>
    <row r="880" spans="1:6" x14ac:dyDescent="0.35">
      <c r="A880" s="8">
        <v>50</v>
      </c>
      <c r="B880" s="12" t="s">
        <v>6672</v>
      </c>
      <c r="C880" s="5" t="s">
        <v>6673</v>
      </c>
      <c r="D880" s="8">
        <v>2023</v>
      </c>
      <c r="E880" s="5" t="s">
        <v>6344</v>
      </c>
      <c r="F880" s="5"/>
    </row>
    <row r="881" spans="1:6" x14ac:dyDescent="0.35">
      <c r="A881" s="8">
        <v>46</v>
      </c>
      <c r="B881" s="12" t="s">
        <v>6679</v>
      </c>
      <c r="C881" s="5" t="s">
        <v>6680</v>
      </c>
      <c r="D881" s="8">
        <v>2024</v>
      </c>
      <c r="E881" s="5" t="s">
        <v>6344</v>
      </c>
      <c r="F881" s="5"/>
    </row>
    <row r="882" spans="1:6" x14ac:dyDescent="0.35">
      <c r="A882" s="8">
        <v>113</v>
      </c>
      <c r="B882" s="12" t="s">
        <v>6688</v>
      </c>
      <c r="C882" s="5" t="s">
        <v>6689</v>
      </c>
      <c r="D882" s="8">
        <v>2022</v>
      </c>
      <c r="E882" s="5" t="s">
        <v>6344</v>
      </c>
      <c r="F882" s="5"/>
    </row>
    <row r="883" spans="1:6" x14ac:dyDescent="0.35">
      <c r="A883" s="8">
        <v>65</v>
      </c>
      <c r="B883" s="12" t="s">
        <v>6696</v>
      </c>
      <c r="C883" s="5" t="s">
        <v>6697</v>
      </c>
      <c r="D883" s="8">
        <v>2021</v>
      </c>
      <c r="E883" s="5" t="s">
        <v>6344</v>
      </c>
      <c r="F883" s="5"/>
    </row>
    <row r="884" spans="1:6" x14ac:dyDescent="0.35">
      <c r="A884" s="8">
        <v>45</v>
      </c>
      <c r="B884" s="12" t="s">
        <v>6704</v>
      </c>
      <c r="C884" s="5" t="s">
        <v>6705</v>
      </c>
      <c r="D884" s="8">
        <v>2023</v>
      </c>
      <c r="E884" s="5" t="s">
        <v>6344</v>
      </c>
      <c r="F884" s="5"/>
    </row>
    <row r="885" spans="1:6" x14ac:dyDescent="0.35">
      <c r="A885" s="8">
        <v>88</v>
      </c>
      <c r="B885" s="12" t="s">
        <v>6713</v>
      </c>
      <c r="C885" s="5" t="s">
        <v>6714</v>
      </c>
      <c r="D885" s="8">
        <v>2021</v>
      </c>
      <c r="E885" s="5" t="s">
        <v>6344</v>
      </c>
      <c r="F885" s="5"/>
    </row>
    <row r="886" spans="1:6" x14ac:dyDescent="0.35">
      <c r="A886" s="8">
        <v>39</v>
      </c>
      <c r="B886" s="12" t="s">
        <v>6722</v>
      </c>
      <c r="C886" s="5" t="s">
        <v>6723</v>
      </c>
      <c r="D886" s="8">
        <v>2022</v>
      </c>
      <c r="E886" s="5" t="s">
        <v>6344</v>
      </c>
      <c r="F886" s="5"/>
    </row>
    <row r="887" spans="1:6" x14ac:dyDescent="0.35">
      <c r="A887" s="8">
        <v>76</v>
      </c>
      <c r="B887" s="12" t="s">
        <v>6730</v>
      </c>
      <c r="C887" s="5" t="s">
        <v>6731</v>
      </c>
      <c r="D887" s="8">
        <v>2021</v>
      </c>
      <c r="E887" s="5" t="s">
        <v>6344</v>
      </c>
      <c r="F887" s="5"/>
    </row>
    <row r="888" spans="1:6" x14ac:dyDescent="0.35">
      <c r="A888" s="8">
        <v>69</v>
      </c>
      <c r="B888" s="12" t="s">
        <v>6739</v>
      </c>
      <c r="C888" s="5" t="s">
        <v>6740</v>
      </c>
      <c r="D888" s="8">
        <v>2021</v>
      </c>
      <c r="E888" s="5" t="s">
        <v>6344</v>
      </c>
      <c r="F888" s="5"/>
    </row>
    <row r="889" spans="1:6" x14ac:dyDescent="0.35">
      <c r="A889" s="8">
        <v>75</v>
      </c>
      <c r="B889" s="12" t="s">
        <v>6746</v>
      </c>
      <c r="C889" s="5" t="s">
        <v>6747</v>
      </c>
      <c r="D889" s="8">
        <v>2022</v>
      </c>
      <c r="E889" s="5" t="s">
        <v>6344</v>
      </c>
      <c r="F889" s="5"/>
    </row>
    <row r="890" spans="1:6" x14ac:dyDescent="0.35">
      <c r="A890" s="8">
        <v>57</v>
      </c>
      <c r="B890" s="12" t="s">
        <v>6754</v>
      </c>
      <c r="C890" s="5" t="s">
        <v>6755</v>
      </c>
      <c r="D890" s="8">
        <v>2022</v>
      </c>
      <c r="E890" s="5" t="s">
        <v>6344</v>
      </c>
      <c r="F890" s="5"/>
    </row>
    <row r="891" spans="1:6" x14ac:dyDescent="0.35">
      <c r="A891" s="8">
        <v>47</v>
      </c>
      <c r="B891" s="12" t="s">
        <v>6762</v>
      </c>
      <c r="C891" s="5" t="s">
        <v>6763</v>
      </c>
      <c r="D891" s="8">
        <v>2022</v>
      </c>
      <c r="E891" s="5" t="s">
        <v>6344</v>
      </c>
      <c r="F891" s="5"/>
    </row>
    <row r="892" spans="1:6" x14ac:dyDescent="0.35">
      <c r="A892" s="8">
        <v>144</v>
      </c>
      <c r="B892" s="12" t="s">
        <v>6771</v>
      </c>
      <c r="C892" s="5" t="s">
        <v>6772</v>
      </c>
      <c r="D892" s="8">
        <v>2021</v>
      </c>
      <c r="E892" s="5" t="s">
        <v>6774</v>
      </c>
      <c r="F892" s="5"/>
    </row>
    <row r="893" spans="1:6" x14ac:dyDescent="0.35">
      <c r="A893" s="8">
        <v>136</v>
      </c>
      <c r="B893" s="12" t="s">
        <v>6781</v>
      </c>
      <c r="C893" s="5" t="s">
        <v>6782</v>
      </c>
      <c r="D893" s="8">
        <v>2022</v>
      </c>
      <c r="E893" s="5" t="s">
        <v>6774</v>
      </c>
      <c r="F893" s="5"/>
    </row>
    <row r="894" spans="1:6" x14ac:dyDescent="0.35">
      <c r="A894" s="8">
        <v>104</v>
      </c>
      <c r="B894" s="12" t="s">
        <v>6789</v>
      </c>
      <c r="C894" s="5" t="s">
        <v>6790</v>
      </c>
      <c r="D894" s="8">
        <v>2021</v>
      </c>
      <c r="E894" s="5" t="s">
        <v>6774</v>
      </c>
      <c r="F894" s="5"/>
    </row>
    <row r="895" spans="1:6" x14ac:dyDescent="0.35">
      <c r="A895" s="8">
        <v>57</v>
      </c>
      <c r="B895" s="12" t="s">
        <v>6797</v>
      </c>
      <c r="C895" s="5" t="s">
        <v>6798</v>
      </c>
      <c r="D895" s="8">
        <v>2022</v>
      </c>
      <c r="E895" s="5" t="s">
        <v>6774</v>
      </c>
      <c r="F895" s="5"/>
    </row>
    <row r="896" spans="1:6" x14ac:dyDescent="0.35">
      <c r="A896" s="8">
        <v>73</v>
      </c>
      <c r="B896" s="12" t="s">
        <v>6805</v>
      </c>
      <c r="C896" s="5" t="s">
        <v>6806</v>
      </c>
      <c r="D896" s="8">
        <v>2021</v>
      </c>
      <c r="E896" s="5" t="s">
        <v>6774</v>
      </c>
      <c r="F896" s="5"/>
    </row>
    <row r="897" spans="1:6" x14ac:dyDescent="0.35">
      <c r="A897" s="8">
        <v>102</v>
      </c>
      <c r="B897" s="12" t="s">
        <v>6813</v>
      </c>
      <c r="C897" s="5" t="s">
        <v>6814</v>
      </c>
      <c r="D897" s="8">
        <v>2022</v>
      </c>
      <c r="E897" s="5" t="s">
        <v>6816</v>
      </c>
      <c r="F897" s="5"/>
    </row>
    <row r="898" spans="1:6" x14ac:dyDescent="0.35">
      <c r="A898" s="8">
        <v>125</v>
      </c>
      <c r="B898" s="12" t="s">
        <v>6821</v>
      </c>
      <c r="C898" s="5" t="s">
        <v>6822</v>
      </c>
      <c r="D898" s="8">
        <v>2023</v>
      </c>
      <c r="E898" s="5" t="s">
        <v>6816</v>
      </c>
      <c r="F898" s="5"/>
    </row>
    <row r="899" spans="1:6" x14ac:dyDescent="0.35">
      <c r="A899" s="8">
        <v>63</v>
      </c>
      <c r="B899" s="12" t="s">
        <v>6829</v>
      </c>
      <c r="C899" s="5" t="s">
        <v>6830</v>
      </c>
      <c r="D899" s="8">
        <v>2021</v>
      </c>
      <c r="E899" s="5" t="s">
        <v>6831</v>
      </c>
      <c r="F899" s="5"/>
    </row>
    <row r="900" spans="1:6" x14ac:dyDescent="0.35">
      <c r="A900" s="8">
        <v>62</v>
      </c>
      <c r="B900" s="12" t="s">
        <v>6837</v>
      </c>
      <c r="C900" s="5" t="s">
        <v>6838</v>
      </c>
      <c r="D900" s="8">
        <v>2021</v>
      </c>
      <c r="E900" s="5" t="s">
        <v>6840</v>
      </c>
      <c r="F900" s="5"/>
    </row>
    <row r="901" spans="1:6" x14ac:dyDescent="0.35">
      <c r="A901" s="8">
        <v>39</v>
      </c>
      <c r="B901" s="12" t="s">
        <v>6845</v>
      </c>
      <c r="C901" s="5" t="s">
        <v>6846</v>
      </c>
      <c r="D901" s="8">
        <v>2021</v>
      </c>
      <c r="E901" s="5" t="s">
        <v>6848</v>
      </c>
      <c r="F901" s="5"/>
    </row>
    <row r="902" spans="1:6" x14ac:dyDescent="0.35">
      <c r="A902" s="8">
        <v>177</v>
      </c>
      <c r="B902" s="12" t="s">
        <v>6854</v>
      </c>
      <c r="C902" s="5" t="s">
        <v>6855</v>
      </c>
      <c r="D902" s="8">
        <v>2021</v>
      </c>
      <c r="E902" s="5" t="s">
        <v>6857</v>
      </c>
      <c r="F902" s="5"/>
    </row>
    <row r="903" spans="1:6" x14ac:dyDescent="0.35">
      <c r="A903" s="8">
        <v>24</v>
      </c>
      <c r="B903" s="12" t="s">
        <v>6864</v>
      </c>
      <c r="C903" s="5" t="s">
        <v>6865</v>
      </c>
      <c r="D903" s="8">
        <v>2022</v>
      </c>
      <c r="E903" s="5" t="s">
        <v>6857</v>
      </c>
      <c r="F903" s="5"/>
    </row>
    <row r="904" spans="1:6" x14ac:dyDescent="0.35">
      <c r="A904" s="8">
        <v>130</v>
      </c>
      <c r="B904" s="12" t="s">
        <v>6873</v>
      </c>
      <c r="C904" s="5" t="s">
        <v>6874</v>
      </c>
      <c r="D904" s="8">
        <v>2022</v>
      </c>
      <c r="E904" s="5" t="s">
        <v>6857</v>
      </c>
      <c r="F904" s="5"/>
    </row>
    <row r="905" spans="1:6" x14ac:dyDescent="0.35">
      <c r="A905" s="8">
        <v>25</v>
      </c>
      <c r="B905" s="12" t="s">
        <v>6881</v>
      </c>
      <c r="C905" s="5" t="s">
        <v>6882</v>
      </c>
      <c r="D905" s="8">
        <v>2021</v>
      </c>
      <c r="E905" s="5" t="s">
        <v>6857</v>
      </c>
      <c r="F905" s="5"/>
    </row>
    <row r="906" spans="1:6" x14ac:dyDescent="0.35">
      <c r="A906" s="8">
        <v>46</v>
      </c>
      <c r="B906" s="12" t="s">
        <v>6891</v>
      </c>
      <c r="C906" s="5" t="s">
        <v>6892</v>
      </c>
      <c r="D906" s="8">
        <v>2022</v>
      </c>
      <c r="E906" s="5" t="s">
        <v>6857</v>
      </c>
      <c r="F906" s="5"/>
    </row>
    <row r="907" spans="1:6" x14ac:dyDescent="0.35">
      <c r="A907" s="8">
        <v>121</v>
      </c>
      <c r="B907" s="12" t="s">
        <v>6900</v>
      </c>
      <c r="C907" s="5" t="s">
        <v>6901</v>
      </c>
      <c r="D907" s="8">
        <v>2021</v>
      </c>
      <c r="E907" s="5" t="s">
        <v>6857</v>
      </c>
      <c r="F907" s="5"/>
    </row>
    <row r="908" spans="1:6" x14ac:dyDescent="0.35">
      <c r="A908" s="8">
        <v>139</v>
      </c>
      <c r="B908" s="12" t="s">
        <v>6908</v>
      </c>
      <c r="C908" s="5" t="s">
        <v>6909</v>
      </c>
      <c r="D908" s="8">
        <v>2022</v>
      </c>
      <c r="E908" s="5" t="s">
        <v>6857</v>
      </c>
      <c r="F908" s="5"/>
    </row>
    <row r="909" spans="1:6" x14ac:dyDescent="0.35">
      <c r="A909" s="8">
        <v>61</v>
      </c>
      <c r="B909" s="12" t="s">
        <v>6917</v>
      </c>
      <c r="C909" s="5" t="s">
        <v>6918</v>
      </c>
      <c r="D909" s="8">
        <v>2022</v>
      </c>
      <c r="E909" s="5" t="s">
        <v>6857</v>
      </c>
      <c r="F909" s="5"/>
    </row>
    <row r="910" spans="1:6" x14ac:dyDescent="0.35">
      <c r="A910" s="8">
        <v>102</v>
      </c>
      <c r="B910" s="12" t="s">
        <v>6926</v>
      </c>
      <c r="C910" s="5" t="s">
        <v>6927</v>
      </c>
      <c r="D910" s="8">
        <v>2023</v>
      </c>
      <c r="E910" s="5" t="s">
        <v>6857</v>
      </c>
      <c r="F910" s="5"/>
    </row>
    <row r="911" spans="1:6" x14ac:dyDescent="0.35">
      <c r="A911" s="8">
        <v>145</v>
      </c>
      <c r="B911" s="12" t="s">
        <v>6935</v>
      </c>
      <c r="C911" s="5" t="s">
        <v>6936</v>
      </c>
      <c r="D911" s="8">
        <v>2021</v>
      </c>
      <c r="E911" s="5" t="s">
        <v>6857</v>
      </c>
      <c r="F911" s="5"/>
    </row>
    <row r="912" spans="1:6" x14ac:dyDescent="0.35">
      <c r="A912" s="8">
        <v>123</v>
      </c>
      <c r="B912" s="12" t="s">
        <v>6944</v>
      </c>
      <c r="C912" s="5" t="s">
        <v>6945</v>
      </c>
      <c r="D912" s="8">
        <v>2022</v>
      </c>
      <c r="E912" s="5" t="s">
        <v>6857</v>
      </c>
      <c r="F912" s="5"/>
    </row>
    <row r="913" spans="1:6" x14ac:dyDescent="0.35">
      <c r="A913" s="8">
        <v>70</v>
      </c>
      <c r="B913" s="12" t="s">
        <v>6953</v>
      </c>
      <c r="C913" s="5" t="s">
        <v>6954</v>
      </c>
      <c r="D913" s="8">
        <v>2022</v>
      </c>
      <c r="E913" s="5" t="s">
        <v>6857</v>
      </c>
      <c r="F913" s="5"/>
    </row>
    <row r="914" spans="1:6" x14ac:dyDescent="0.35">
      <c r="A914" s="8">
        <v>88</v>
      </c>
      <c r="B914" s="12" t="s">
        <v>6961</v>
      </c>
      <c r="C914" s="5" t="s">
        <v>6962</v>
      </c>
      <c r="D914" s="8">
        <v>2022</v>
      </c>
      <c r="E914" s="5" t="s">
        <v>6857</v>
      </c>
      <c r="F914" s="5"/>
    </row>
    <row r="915" spans="1:6" x14ac:dyDescent="0.35">
      <c r="A915" s="8">
        <v>54</v>
      </c>
      <c r="B915" s="12" t="s">
        <v>6969</v>
      </c>
      <c r="C915" s="5" t="s">
        <v>6970</v>
      </c>
      <c r="D915" s="8">
        <v>2021</v>
      </c>
      <c r="E915" s="5" t="s">
        <v>6857</v>
      </c>
      <c r="F915" s="5"/>
    </row>
    <row r="916" spans="1:6" x14ac:dyDescent="0.35">
      <c r="A916" s="8">
        <v>31</v>
      </c>
      <c r="B916" s="12" t="s">
        <v>6978</v>
      </c>
      <c r="C916" s="5" t="s">
        <v>6979</v>
      </c>
      <c r="D916" s="8">
        <v>2022</v>
      </c>
      <c r="E916" s="5" t="s">
        <v>6857</v>
      </c>
      <c r="F916" s="5"/>
    </row>
    <row r="917" spans="1:6" x14ac:dyDescent="0.35">
      <c r="A917" s="8">
        <v>9</v>
      </c>
      <c r="B917" s="12" t="s">
        <v>6987</v>
      </c>
      <c r="C917" s="5" t="s">
        <v>6988</v>
      </c>
      <c r="D917" s="8">
        <v>2021</v>
      </c>
      <c r="E917" s="5" t="s">
        <v>6857</v>
      </c>
      <c r="F917" s="5"/>
    </row>
    <row r="918" spans="1:6" x14ac:dyDescent="0.35">
      <c r="A918" s="8">
        <v>119</v>
      </c>
      <c r="B918" s="12" t="s">
        <v>6996</v>
      </c>
      <c r="C918" s="5" t="s">
        <v>6997</v>
      </c>
      <c r="D918" s="8">
        <v>2022</v>
      </c>
      <c r="E918" s="5" t="s">
        <v>6857</v>
      </c>
      <c r="F918" s="5"/>
    </row>
    <row r="919" spans="1:6" x14ac:dyDescent="0.35">
      <c r="A919" s="8">
        <v>194</v>
      </c>
      <c r="B919" s="12" t="s">
        <v>7005</v>
      </c>
      <c r="C919" s="5" t="s">
        <v>7006</v>
      </c>
      <c r="D919" s="8">
        <v>2021</v>
      </c>
      <c r="E919" s="5" t="s">
        <v>6857</v>
      </c>
      <c r="F919" s="5"/>
    </row>
    <row r="920" spans="1:6" x14ac:dyDescent="0.35">
      <c r="A920" s="8">
        <v>60</v>
      </c>
      <c r="B920" s="12" t="s">
        <v>7013</v>
      </c>
      <c r="C920" s="5" t="s">
        <v>7014</v>
      </c>
      <c r="D920" s="8">
        <v>2024</v>
      </c>
      <c r="E920" s="5" t="s">
        <v>6857</v>
      </c>
      <c r="F920" s="5"/>
    </row>
    <row r="921" spans="1:6" x14ac:dyDescent="0.35">
      <c r="A921" s="8">
        <v>176</v>
      </c>
      <c r="B921" s="12" t="s">
        <v>7021</v>
      </c>
      <c r="C921" s="5" t="s">
        <v>7022</v>
      </c>
      <c r="D921" s="8">
        <v>2021</v>
      </c>
      <c r="E921" s="5" t="s">
        <v>6857</v>
      </c>
      <c r="F921" s="5"/>
    </row>
    <row r="922" spans="1:6" x14ac:dyDescent="0.35">
      <c r="A922" s="8">
        <v>142</v>
      </c>
      <c r="B922" s="12" t="s">
        <v>7030</v>
      </c>
      <c r="C922" s="5" t="s">
        <v>7031</v>
      </c>
      <c r="D922" s="8">
        <v>2023</v>
      </c>
      <c r="E922" s="5" t="s">
        <v>6857</v>
      </c>
      <c r="F922" s="5"/>
    </row>
    <row r="923" spans="1:6" x14ac:dyDescent="0.35">
      <c r="A923" s="8">
        <v>37</v>
      </c>
      <c r="B923" s="12" t="s">
        <v>7039</v>
      </c>
      <c r="C923" s="5" t="s">
        <v>7040</v>
      </c>
      <c r="D923" s="8">
        <v>2022</v>
      </c>
      <c r="E923" s="5" t="s">
        <v>6857</v>
      </c>
      <c r="F923" s="5"/>
    </row>
    <row r="924" spans="1:6" x14ac:dyDescent="0.35">
      <c r="A924" s="8">
        <v>296</v>
      </c>
      <c r="B924" s="12" t="s">
        <v>7048</v>
      </c>
      <c r="C924" s="5" t="s">
        <v>7049</v>
      </c>
      <c r="D924" s="8">
        <v>2021</v>
      </c>
      <c r="E924" s="5" t="s">
        <v>6857</v>
      </c>
      <c r="F924" s="5"/>
    </row>
    <row r="925" spans="1:6" x14ac:dyDescent="0.35">
      <c r="A925" s="8">
        <v>62</v>
      </c>
      <c r="B925" s="12" t="s">
        <v>7057</v>
      </c>
      <c r="C925" s="5" t="s">
        <v>7058</v>
      </c>
      <c r="D925" s="8">
        <v>2023</v>
      </c>
      <c r="E925" s="5" t="s">
        <v>6857</v>
      </c>
      <c r="F925" s="5"/>
    </row>
    <row r="926" spans="1:6" x14ac:dyDescent="0.35">
      <c r="A926" s="8">
        <v>46</v>
      </c>
      <c r="B926" s="12" t="s">
        <v>7066</v>
      </c>
      <c r="C926" s="5" t="s">
        <v>7067</v>
      </c>
      <c r="D926" s="8">
        <v>2021</v>
      </c>
      <c r="E926" s="5" t="s">
        <v>6857</v>
      </c>
      <c r="F926" s="5"/>
    </row>
    <row r="927" spans="1:6" x14ac:dyDescent="0.35">
      <c r="A927" s="8">
        <v>9</v>
      </c>
      <c r="B927" s="12" t="s">
        <v>7074</v>
      </c>
      <c r="C927" s="5" t="s">
        <v>7075</v>
      </c>
      <c r="D927" s="8">
        <v>2022</v>
      </c>
      <c r="E927" s="5" t="s">
        <v>6857</v>
      </c>
      <c r="F927" s="5"/>
    </row>
    <row r="928" spans="1:6" x14ac:dyDescent="0.35">
      <c r="A928" s="8">
        <v>134</v>
      </c>
      <c r="B928" s="12" t="s">
        <v>7082</v>
      </c>
      <c r="C928" s="5" t="s">
        <v>7083</v>
      </c>
      <c r="D928" s="8">
        <v>2021</v>
      </c>
      <c r="E928" s="5" t="s">
        <v>6857</v>
      </c>
      <c r="F928" s="5"/>
    </row>
    <row r="929" spans="1:6" x14ac:dyDescent="0.35">
      <c r="A929" s="8">
        <v>95</v>
      </c>
      <c r="B929" s="12" t="s">
        <v>7090</v>
      </c>
      <c r="C929" s="5" t="s">
        <v>7091</v>
      </c>
      <c r="D929" s="8">
        <v>2021</v>
      </c>
      <c r="E929" s="5" t="s">
        <v>6857</v>
      </c>
      <c r="F929" s="5"/>
    </row>
    <row r="930" spans="1:6" x14ac:dyDescent="0.35">
      <c r="A930" s="8">
        <v>52</v>
      </c>
      <c r="B930" s="12" t="s">
        <v>7098</v>
      </c>
      <c r="C930" s="5" t="s">
        <v>7099</v>
      </c>
      <c r="D930" s="8">
        <v>2021</v>
      </c>
      <c r="E930" s="5" t="s">
        <v>6857</v>
      </c>
      <c r="F930" s="5"/>
    </row>
    <row r="931" spans="1:6" x14ac:dyDescent="0.35">
      <c r="A931" s="8">
        <v>50</v>
      </c>
      <c r="B931" s="12" t="s">
        <v>7107</v>
      </c>
      <c r="C931" s="5" t="s">
        <v>7108</v>
      </c>
      <c r="D931" s="8">
        <v>2022</v>
      </c>
      <c r="E931" s="5" t="s">
        <v>6857</v>
      </c>
      <c r="F931" s="5"/>
    </row>
    <row r="932" spans="1:6" x14ac:dyDescent="0.35">
      <c r="A932" s="8">
        <v>91</v>
      </c>
      <c r="B932" s="12" t="s">
        <v>7116</v>
      </c>
      <c r="C932" s="5" t="s">
        <v>7117</v>
      </c>
      <c r="D932" s="8">
        <v>2021</v>
      </c>
      <c r="E932" s="5" t="s">
        <v>6857</v>
      </c>
      <c r="F932" s="5"/>
    </row>
    <row r="933" spans="1:6" x14ac:dyDescent="0.35">
      <c r="A933" s="8">
        <v>47</v>
      </c>
      <c r="B933" s="12" t="s">
        <v>7123</v>
      </c>
      <c r="C933" s="5" t="s">
        <v>7124</v>
      </c>
      <c r="D933" s="8">
        <v>2021</v>
      </c>
      <c r="E933" s="5" t="s">
        <v>6857</v>
      </c>
      <c r="F933" s="5"/>
    </row>
    <row r="934" spans="1:6" x14ac:dyDescent="0.35">
      <c r="A934" s="8">
        <v>26</v>
      </c>
      <c r="B934" s="12" t="s">
        <v>7131</v>
      </c>
      <c r="C934" s="5" t="s">
        <v>7132</v>
      </c>
      <c r="D934" s="8">
        <v>2024</v>
      </c>
      <c r="E934" s="5" t="s">
        <v>6857</v>
      </c>
      <c r="F934" s="5"/>
    </row>
    <row r="935" spans="1:6" x14ac:dyDescent="0.35">
      <c r="A935" s="8">
        <v>59</v>
      </c>
      <c r="B935" s="12" t="s">
        <v>7140</v>
      </c>
      <c r="C935" s="5" t="s">
        <v>7141</v>
      </c>
      <c r="D935" s="8">
        <v>2022</v>
      </c>
      <c r="E935" s="5" t="s">
        <v>6857</v>
      </c>
      <c r="F935" s="5"/>
    </row>
    <row r="936" spans="1:6" x14ac:dyDescent="0.35">
      <c r="A936" s="8">
        <v>55</v>
      </c>
      <c r="B936" s="12" t="s">
        <v>7149</v>
      </c>
      <c r="C936" s="5" t="s">
        <v>7150</v>
      </c>
      <c r="D936" s="8">
        <v>2021</v>
      </c>
      <c r="E936" s="5" t="s">
        <v>6857</v>
      </c>
      <c r="F936" s="5"/>
    </row>
    <row r="937" spans="1:6" x14ac:dyDescent="0.35">
      <c r="A937" s="8">
        <v>49</v>
      </c>
      <c r="B937" s="12" t="s">
        <v>7157</v>
      </c>
      <c r="C937" s="5" t="s">
        <v>7158</v>
      </c>
      <c r="D937" s="8">
        <v>2021</v>
      </c>
      <c r="E937" s="5" t="s">
        <v>6857</v>
      </c>
      <c r="F937" s="5"/>
    </row>
    <row r="938" spans="1:6" x14ac:dyDescent="0.35">
      <c r="A938" s="8">
        <v>9</v>
      </c>
      <c r="B938" s="12" t="s">
        <v>7166</v>
      </c>
      <c r="C938" s="5" t="s">
        <v>7167</v>
      </c>
      <c r="D938" s="8">
        <v>2022</v>
      </c>
      <c r="E938" s="5" t="s">
        <v>6857</v>
      </c>
      <c r="F938" s="5"/>
    </row>
    <row r="939" spans="1:6" x14ac:dyDescent="0.35">
      <c r="A939" s="8">
        <v>21</v>
      </c>
      <c r="B939" s="12" t="s">
        <v>7175</v>
      </c>
      <c r="C939" s="5" t="s">
        <v>7176</v>
      </c>
      <c r="D939" s="8">
        <v>2022</v>
      </c>
      <c r="E939" s="5" t="s">
        <v>6857</v>
      </c>
      <c r="F939" s="5"/>
    </row>
    <row r="940" spans="1:6" x14ac:dyDescent="0.35">
      <c r="A940" s="8">
        <v>9</v>
      </c>
      <c r="B940" s="12" t="s">
        <v>7183</v>
      </c>
      <c r="C940" s="5" t="s">
        <v>7184</v>
      </c>
      <c r="D940" s="8">
        <v>2022</v>
      </c>
      <c r="E940" s="5" t="s">
        <v>6857</v>
      </c>
      <c r="F940" s="5"/>
    </row>
    <row r="941" spans="1:6" x14ac:dyDescent="0.35">
      <c r="A941" s="8">
        <v>104</v>
      </c>
      <c r="B941" s="12" t="s">
        <v>7192</v>
      </c>
      <c r="C941" s="5" t="s">
        <v>7193</v>
      </c>
      <c r="D941" s="8">
        <v>2022</v>
      </c>
      <c r="E941" s="5" t="s">
        <v>6857</v>
      </c>
      <c r="F941" s="5"/>
    </row>
    <row r="942" spans="1:6" x14ac:dyDescent="0.35">
      <c r="A942" s="8">
        <v>96</v>
      </c>
      <c r="B942" s="12" t="s">
        <v>7200</v>
      </c>
      <c r="C942" s="5" t="s">
        <v>7201</v>
      </c>
      <c r="D942" s="8">
        <v>2022</v>
      </c>
      <c r="E942" s="5" t="s">
        <v>6857</v>
      </c>
      <c r="F942" s="5"/>
    </row>
    <row r="943" spans="1:6" x14ac:dyDescent="0.35">
      <c r="A943" s="8">
        <v>214</v>
      </c>
      <c r="B943" s="12" t="s">
        <v>7209</v>
      </c>
      <c r="C943" s="5" t="s">
        <v>7210</v>
      </c>
      <c r="D943" s="8">
        <v>2023</v>
      </c>
      <c r="E943" s="5" t="s">
        <v>6857</v>
      </c>
      <c r="F943" s="5"/>
    </row>
    <row r="944" spans="1:6" x14ac:dyDescent="0.35">
      <c r="A944" s="8">
        <v>24</v>
      </c>
      <c r="B944" s="12" t="s">
        <v>7217</v>
      </c>
      <c r="C944" s="5" t="s">
        <v>7218</v>
      </c>
      <c r="D944" s="8">
        <v>2022</v>
      </c>
      <c r="E944" s="5" t="s">
        <v>6857</v>
      </c>
      <c r="F944" s="5"/>
    </row>
    <row r="945" spans="1:6" x14ac:dyDescent="0.35">
      <c r="A945" s="8">
        <v>22</v>
      </c>
      <c r="B945" s="12" t="s">
        <v>7225</v>
      </c>
      <c r="C945" s="5" t="s">
        <v>7226</v>
      </c>
      <c r="D945" s="8">
        <v>2022</v>
      </c>
      <c r="E945" s="5" t="s">
        <v>6857</v>
      </c>
      <c r="F945" s="5"/>
    </row>
    <row r="946" spans="1:6" x14ac:dyDescent="0.35">
      <c r="A946" s="8">
        <v>59</v>
      </c>
      <c r="B946" s="12" t="s">
        <v>7233</v>
      </c>
      <c r="C946" s="5" t="s">
        <v>7234</v>
      </c>
      <c r="D946" s="8">
        <v>2022</v>
      </c>
      <c r="E946" s="5" t="s">
        <v>6857</v>
      </c>
      <c r="F946" s="5"/>
    </row>
    <row r="947" spans="1:6" x14ac:dyDescent="0.35">
      <c r="A947" s="8">
        <v>18</v>
      </c>
      <c r="B947" s="12" t="s">
        <v>7241</v>
      </c>
      <c r="C947" s="5" t="s">
        <v>7242</v>
      </c>
      <c r="D947" s="8">
        <v>2022</v>
      </c>
      <c r="E947" s="5" t="s">
        <v>6857</v>
      </c>
      <c r="F947" s="5"/>
    </row>
    <row r="948" spans="1:6" x14ac:dyDescent="0.35">
      <c r="A948" s="8">
        <v>37</v>
      </c>
      <c r="B948" s="12" t="s">
        <v>7249</v>
      </c>
      <c r="C948" s="5" t="s">
        <v>7250</v>
      </c>
      <c r="D948" s="8">
        <v>2022</v>
      </c>
      <c r="E948" s="5" t="s">
        <v>6857</v>
      </c>
      <c r="F948" s="5"/>
    </row>
    <row r="949" spans="1:6" x14ac:dyDescent="0.35">
      <c r="A949" s="8">
        <v>23</v>
      </c>
      <c r="B949" s="12" t="s">
        <v>7257</v>
      </c>
      <c r="C949" s="5" t="s">
        <v>7258</v>
      </c>
      <c r="D949" s="8">
        <v>2022</v>
      </c>
      <c r="E949" s="5" t="s">
        <v>6857</v>
      </c>
      <c r="F949" s="5"/>
    </row>
    <row r="950" spans="1:6" x14ac:dyDescent="0.35">
      <c r="A950" s="8">
        <v>48</v>
      </c>
      <c r="B950" s="12" t="s">
        <v>7265</v>
      </c>
      <c r="C950" s="5" t="s">
        <v>7266</v>
      </c>
      <c r="D950" s="8">
        <v>2021</v>
      </c>
      <c r="E950" s="5" t="s">
        <v>6857</v>
      </c>
      <c r="F950" s="5"/>
    </row>
    <row r="951" spans="1:6" x14ac:dyDescent="0.35">
      <c r="A951" s="8">
        <v>154</v>
      </c>
      <c r="B951" s="12" t="s">
        <v>7272</v>
      </c>
      <c r="C951" s="5" t="s">
        <v>7273</v>
      </c>
      <c r="D951" s="8">
        <v>2022</v>
      </c>
      <c r="E951" s="5" t="s">
        <v>6857</v>
      </c>
      <c r="F951" s="5"/>
    </row>
    <row r="952" spans="1:6" x14ac:dyDescent="0.35">
      <c r="A952" s="8">
        <v>46</v>
      </c>
      <c r="B952" s="12" t="s">
        <v>7281</v>
      </c>
      <c r="C952" s="5" t="s">
        <v>7282</v>
      </c>
      <c r="D952" s="8">
        <v>2021</v>
      </c>
      <c r="E952" s="5" t="s">
        <v>6857</v>
      </c>
      <c r="F952" s="5"/>
    </row>
    <row r="953" spans="1:6" x14ac:dyDescent="0.35">
      <c r="A953" s="8">
        <v>60</v>
      </c>
      <c r="B953" s="12" t="s">
        <v>7289</v>
      </c>
      <c r="C953" s="5" t="s">
        <v>7290</v>
      </c>
      <c r="D953" s="8">
        <v>2022</v>
      </c>
      <c r="E953" s="5" t="s">
        <v>6857</v>
      </c>
      <c r="F953" s="5"/>
    </row>
    <row r="954" spans="1:6" x14ac:dyDescent="0.35">
      <c r="A954" s="8">
        <v>41</v>
      </c>
      <c r="B954" s="12" t="s">
        <v>7297</v>
      </c>
      <c r="C954" s="5" t="s">
        <v>7298</v>
      </c>
      <c r="D954" s="8">
        <v>2024</v>
      </c>
      <c r="E954" s="5" t="s">
        <v>7300</v>
      </c>
      <c r="F954" s="5"/>
    </row>
    <row r="955" spans="1:6" x14ac:dyDescent="0.35">
      <c r="A955" s="8">
        <v>18</v>
      </c>
      <c r="B955" s="12" t="s">
        <v>7306</v>
      </c>
      <c r="C955" s="5" t="s">
        <v>7307</v>
      </c>
      <c r="D955" s="8">
        <v>2024</v>
      </c>
      <c r="E955" s="5" t="s">
        <v>7300</v>
      </c>
      <c r="F955" s="5"/>
    </row>
    <row r="956" spans="1:6" x14ac:dyDescent="0.35">
      <c r="A956" s="8">
        <v>112</v>
      </c>
      <c r="B956" s="12" t="s">
        <v>7313</v>
      </c>
      <c r="C956" s="5" t="s">
        <v>7314</v>
      </c>
      <c r="D956" s="8">
        <v>2021</v>
      </c>
      <c r="E956" s="5" t="s">
        <v>7315</v>
      </c>
      <c r="F956" s="5"/>
    </row>
    <row r="957" spans="1:6" x14ac:dyDescent="0.35">
      <c r="A957" s="8">
        <v>246</v>
      </c>
      <c r="B957" s="12" t="s">
        <v>7322</v>
      </c>
      <c r="C957" s="5" t="s">
        <v>7323</v>
      </c>
      <c r="D957" s="8">
        <v>2022</v>
      </c>
      <c r="E957" s="5" t="s">
        <v>7315</v>
      </c>
      <c r="F957" s="5"/>
    </row>
    <row r="958" spans="1:6" x14ac:dyDescent="0.35">
      <c r="A958" s="8">
        <v>28</v>
      </c>
      <c r="B958" s="12" t="s">
        <v>7330</v>
      </c>
      <c r="C958" s="5" t="s">
        <v>7331</v>
      </c>
      <c r="D958" s="8">
        <v>2022</v>
      </c>
      <c r="E958" s="5" t="s">
        <v>7332</v>
      </c>
      <c r="F958" s="5"/>
    </row>
    <row r="959" spans="1:6" x14ac:dyDescent="0.35">
      <c r="A959" s="8">
        <v>48</v>
      </c>
      <c r="B959" s="12" t="s">
        <v>26</v>
      </c>
      <c r="C959" s="5" t="s">
        <v>27</v>
      </c>
      <c r="D959" s="8">
        <v>2023</v>
      </c>
      <c r="E959" s="5"/>
      <c r="F959" s="5"/>
    </row>
    <row r="960" spans="1:6" x14ac:dyDescent="0.35">
      <c r="A960" s="8">
        <v>13</v>
      </c>
      <c r="B960" s="12" t="s">
        <v>33</v>
      </c>
      <c r="C960" s="5" t="s">
        <v>34</v>
      </c>
      <c r="D960" s="8">
        <v>2021</v>
      </c>
      <c r="E960" s="5"/>
      <c r="F960" s="5"/>
    </row>
    <row r="961" spans="1:6" x14ac:dyDescent="0.35">
      <c r="A961" s="8">
        <v>55</v>
      </c>
      <c r="B961" s="12" t="s">
        <v>38</v>
      </c>
      <c r="C961" s="5" t="s">
        <v>39</v>
      </c>
      <c r="D961" s="8">
        <v>2022</v>
      </c>
      <c r="E961" s="5"/>
      <c r="F961" s="5"/>
    </row>
  </sheetData>
  <autoFilter ref="E1:E961" xr:uid="{00000000-0009-0000-0000-000002000000}"/>
  <pageMargins left="0.7" right="0.7" top="0.75" bottom="0.75" header="0.3" footer="0.3"/>
  <pageSetup paperSize="9" orientation="portrait" horizontalDpi="4294967293" vertic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961"/>
  <sheetViews>
    <sheetView zoomScale="85" zoomScaleNormal="85" workbookViewId="0"/>
  </sheetViews>
  <sheetFormatPr defaultRowHeight="14.5" x14ac:dyDescent="0.35"/>
  <cols>
    <col min="1" max="1" width="9.1796875" style="10"/>
    <col min="2" max="2" width="9.1796875" style="13"/>
    <col min="3" max="3" width="9.1796875" style="13" customWidth="1"/>
    <col min="4" max="4" width="9.1796875" style="10"/>
    <col min="7" max="7" width="43" bestFit="1" customWidth="1"/>
    <col min="8" max="8" width="64.453125" style="13" customWidth="1"/>
  </cols>
  <sheetData>
    <row r="1" spans="1:8" x14ac:dyDescent="0.35">
      <c r="A1" s="9" t="s">
        <v>3</v>
      </c>
      <c r="B1" s="9" t="s">
        <v>4</v>
      </c>
      <c r="C1" s="9" t="s">
        <v>5</v>
      </c>
      <c r="D1" s="9" t="s">
        <v>6</v>
      </c>
      <c r="E1" s="5"/>
      <c r="F1" s="5"/>
      <c r="G1" s="5"/>
      <c r="H1" s="11"/>
    </row>
    <row r="2" spans="1:8" x14ac:dyDescent="0.35">
      <c r="A2" s="9">
        <v>4163</v>
      </c>
      <c r="B2" s="11" t="s">
        <v>858</v>
      </c>
      <c r="C2" s="11" t="s">
        <v>859</v>
      </c>
      <c r="D2" s="9">
        <v>2021</v>
      </c>
      <c r="E2" s="5"/>
      <c r="F2" s="4" t="s">
        <v>3</v>
      </c>
      <c r="G2" s="4" t="s">
        <v>4</v>
      </c>
      <c r="H2" s="4" t="s">
        <v>5</v>
      </c>
    </row>
    <row r="3" spans="1:8" x14ac:dyDescent="0.35">
      <c r="A3" s="19">
        <v>2062</v>
      </c>
      <c r="B3" s="20" t="s">
        <v>1128</v>
      </c>
      <c r="C3" s="20" t="s">
        <v>1129</v>
      </c>
      <c r="D3" s="19">
        <v>2021</v>
      </c>
      <c r="E3" s="21" t="s">
        <v>63</v>
      </c>
      <c r="F3" s="3">
        <v>4163</v>
      </c>
      <c r="G3" s="16" t="s">
        <v>858</v>
      </c>
      <c r="H3" s="14" t="s">
        <v>859</v>
      </c>
    </row>
    <row r="4" spans="1:8" x14ac:dyDescent="0.35">
      <c r="A4" s="19">
        <v>2008</v>
      </c>
      <c r="B4" s="20" t="s">
        <v>455</v>
      </c>
      <c r="C4" s="20" t="s">
        <v>456</v>
      </c>
      <c r="D4" s="19">
        <v>2021</v>
      </c>
      <c r="E4" s="21" t="s">
        <v>63</v>
      </c>
      <c r="F4" s="3">
        <v>1171</v>
      </c>
      <c r="G4" s="16" t="s">
        <v>549</v>
      </c>
      <c r="H4" s="16" t="s">
        <v>550</v>
      </c>
    </row>
    <row r="5" spans="1:8" ht="28" x14ac:dyDescent="0.35">
      <c r="A5" s="9">
        <v>1171</v>
      </c>
      <c r="B5" s="11" t="s">
        <v>549</v>
      </c>
      <c r="C5" s="11" t="s">
        <v>550</v>
      </c>
      <c r="D5" s="9">
        <v>2024</v>
      </c>
      <c r="E5" s="5"/>
      <c r="F5" s="3">
        <v>1027</v>
      </c>
      <c r="G5" s="16" t="s">
        <v>3967</v>
      </c>
      <c r="H5" s="14" t="s">
        <v>3968</v>
      </c>
    </row>
    <row r="6" spans="1:8" x14ac:dyDescent="0.35">
      <c r="A6" s="9">
        <v>1027</v>
      </c>
      <c r="B6" s="11" t="s">
        <v>3967</v>
      </c>
      <c r="C6" s="11" t="s">
        <v>3968</v>
      </c>
      <c r="D6" s="9">
        <v>2021</v>
      </c>
      <c r="E6" s="5"/>
      <c r="F6" s="3">
        <v>859</v>
      </c>
      <c r="G6" s="16" t="s">
        <v>5721</v>
      </c>
      <c r="H6" s="16" t="s">
        <v>5722</v>
      </c>
    </row>
    <row r="7" spans="1:8" ht="28" x14ac:dyDescent="0.35">
      <c r="A7" s="9">
        <v>859</v>
      </c>
      <c r="B7" s="11" t="s">
        <v>5721</v>
      </c>
      <c r="C7" s="11" t="s">
        <v>5722</v>
      </c>
      <c r="D7" s="9">
        <v>2021</v>
      </c>
      <c r="E7" s="5"/>
      <c r="F7" s="3">
        <v>692</v>
      </c>
      <c r="G7" s="16" t="s">
        <v>1135</v>
      </c>
      <c r="H7" s="14" t="s">
        <v>1136</v>
      </c>
    </row>
    <row r="8" spans="1:8" ht="28" x14ac:dyDescent="0.35">
      <c r="A8" s="9">
        <v>692</v>
      </c>
      <c r="B8" s="11" t="s">
        <v>1135</v>
      </c>
      <c r="C8" s="11" t="s">
        <v>1136</v>
      </c>
      <c r="D8" s="9">
        <v>2021</v>
      </c>
      <c r="E8" s="5"/>
      <c r="F8" s="3">
        <v>667</v>
      </c>
      <c r="G8" s="16" t="s">
        <v>1294</v>
      </c>
      <c r="H8" s="14" t="s">
        <v>1295</v>
      </c>
    </row>
    <row r="9" spans="1:8" ht="28" x14ac:dyDescent="0.35">
      <c r="A9" s="9">
        <v>667</v>
      </c>
      <c r="B9" s="11" t="s">
        <v>1294</v>
      </c>
      <c r="C9" s="11" t="s">
        <v>1295</v>
      </c>
      <c r="D9" s="9">
        <v>2021</v>
      </c>
      <c r="E9" s="5"/>
      <c r="F9" s="3">
        <v>596</v>
      </c>
      <c r="G9" s="16" t="s">
        <v>2093</v>
      </c>
      <c r="H9" s="14" t="s">
        <v>2094</v>
      </c>
    </row>
    <row r="10" spans="1:8" ht="28" x14ac:dyDescent="0.35">
      <c r="A10" s="9">
        <v>596</v>
      </c>
      <c r="B10" s="11" t="s">
        <v>2093</v>
      </c>
      <c r="C10" s="11" t="s">
        <v>2094</v>
      </c>
      <c r="D10" s="9">
        <v>2021</v>
      </c>
      <c r="E10" s="5"/>
      <c r="F10" s="3">
        <v>595</v>
      </c>
      <c r="G10" s="16" t="s">
        <v>1271</v>
      </c>
      <c r="H10" s="14" t="s">
        <v>1272</v>
      </c>
    </row>
    <row r="11" spans="1:8" x14ac:dyDescent="0.35">
      <c r="A11" s="9">
        <v>595</v>
      </c>
      <c r="B11" s="11" t="s">
        <v>1271</v>
      </c>
      <c r="C11" s="11" t="s">
        <v>1272</v>
      </c>
      <c r="D11" s="9">
        <v>2021</v>
      </c>
      <c r="E11" s="5"/>
      <c r="F11" s="3">
        <v>594</v>
      </c>
      <c r="G11" s="16" t="s">
        <v>4069</v>
      </c>
      <c r="H11" s="16" t="s">
        <v>4070</v>
      </c>
    </row>
    <row r="12" spans="1:8" ht="28" x14ac:dyDescent="0.35">
      <c r="A12" s="9">
        <v>594</v>
      </c>
      <c r="B12" s="11" t="s">
        <v>4069</v>
      </c>
      <c r="C12" s="11" t="s">
        <v>4070</v>
      </c>
      <c r="D12" s="9">
        <v>2021</v>
      </c>
      <c r="E12" s="5"/>
      <c r="F12" s="7">
        <v>562</v>
      </c>
      <c r="G12" s="17" t="s">
        <v>4418</v>
      </c>
      <c r="H12" s="15" t="s">
        <v>4419</v>
      </c>
    </row>
    <row r="13" spans="1:8" x14ac:dyDescent="0.35">
      <c r="A13" s="9">
        <v>562</v>
      </c>
      <c r="B13" s="11" t="s">
        <v>4418</v>
      </c>
      <c r="C13" s="11" t="s">
        <v>4419</v>
      </c>
      <c r="D13" s="9">
        <v>2021</v>
      </c>
      <c r="E13" s="5"/>
      <c r="F13" s="5"/>
      <c r="G13" s="5"/>
      <c r="H13" s="11"/>
    </row>
    <row r="14" spans="1:8" x14ac:dyDescent="0.35">
      <c r="A14" s="9">
        <v>556</v>
      </c>
      <c r="B14" s="11" t="s">
        <v>1043</v>
      </c>
      <c r="C14" s="11" t="s">
        <v>1044</v>
      </c>
      <c r="D14" s="9">
        <v>2021</v>
      </c>
      <c r="E14" s="5"/>
      <c r="F14" s="5"/>
      <c r="G14" s="5"/>
      <c r="H14" s="11"/>
    </row>
    <row r="15" spans="1:8" x14ac:dyDescent="0.35">
      <c r="A15" s="9">
        <v>523</v>
      </c>
      <c r="B15" s="11" t="s">
        <v>5563</v>
      </c>
      <c r="C15" s="11" t="s">
        <v>5564</v>
      </c>
      <c r="D15" s="9">
        <v>2021</v>
      </c>
      <c r="E15" s="5"/>
      <c r="F15" s="5"/>
      <c r="G15" s="5"/>
      <c r="H15" s="11"/>
    </row>
    <row r="16" spans="1:8" x14ac:dyDescent="0.35">
      <c r="A16" s="9">
        <v>511</v>
      </c>
      <c r="B16" s="11" t="s">
        <v>5713</v>
      </c>
      <c r="C16" s="11" t="s">
        <v>5714</v>
      </c>
      <c r="D16" s="9">
        <v>2023</v>
      </c>
      <c r="E16" s="5"/>
      <c r="F16" s="5"/>
      <c r="G16" s="5"/>
      <c r="H16" s="11"/>
    </row>
    <row r="17" spans="1:8" x14ac:dyDescent="0.35">
      <c r="A17" s="9">
        <v>502</v>
      </c>
      <c r="B17" s="11" t="s">
        <v>119</v>
      </c>
      <c r="C17" s="11" t="s">
        <v>120</v>
      </c>
      <c r="D17" s="9">
        <v>2021</v>
      </c>
      <c r="E17" s="5"/>
      <c r="F17" s="5"/>
      <c r="G17" s="5"/>
      <c r="H17" s="11"/>
    </row>
    <row r="18" spans="1:8" x14ac:dyDescent="0.35">
      <c r="A18" s="9">
        <v>500</v>
      </c>
      <c r="B18" s="11" t="s">
        <v>1510</v>
      </c>
      <c r="C18" s="11" t="s">
        <v>1511</v>
      </c>
      <c r="D18" s="9">
        <v>2021</v>
      </c>
      <c r="E18" s="5"/>
      <c r="F18" s="5"/>
      <c r="G18" s="5"/>
      <c r="H18" s="11"/>
    </row>
    <row r="19" spans="1:8" x14ac:dyDescent="0.35">
      <c r="A19" s="9">
        <v>495</v>
      </c>
      <c r="B19" s="11" t="s">
        <v>6189</v>
      </c>
      <c r="C19" s="11" t="s">
        <v>6190</v>
      </c>
      <c r="D19" s="9">
        <v>2022</v>
      </c>
      <c r="E19" s="5"/>
      <c r="F19" s="5"/>
      <c r="G19" s="5"/>
      <c r="H19" s="11"/>
    </row>
    <row r="20" spans="1:8" x14ac:dyDescent="0.35">
      <c r="A20" s="9">
        <v>480</v>
      </c>
      <c r="B20" s="11" t="s">
        <v>5503</v>
      </c>
      <c r="C20" s="11" t="s">
        <v>5504</v>
      </c>
      <c r="D20" s="9">
        <v>2022</v>
      </c>
      <c r="E20" s="5"/>
      <c r="F20" s="5"/>
      <c r="G20" s="5"/>
      <c r="H20" s="11"/>
    </row>
    <row r="21" spans="1:8" x14ac:dyDescent="0.35">
      <c r="A21" s="9">
        <v>464</v>
      </c>
      <c r="B21" s="11" t="s">
        <v>1210</v>
      </c>
      <c r="C21" s="11" t="s">
        <v>1211</v>
      </c>
      <c r="D21" s="9">
        <v>2021</v>
      </c>
      <c r="E21" s="5"/>
      <c r="F21" s="5"/>
      <c r="G21" s="5"/>
      <c r="H21" s="11"/>
    </row>
    <row r="22" spans="1:8" x14ac:dyDescent="0.35">
      <c r="A22" s="9">
        <v>450</v>
      </c>
      <c r="B22" s="11" t="s">
        <v>2534</v>
      </c>
      <c r="C22" s="11" t="s">
        <v>2535</v>
      </c>
      <c r="D22" s="9">
        <v>2022</v>
      </c>
      <c r="E22" s="5"/>
      <c r="F22" s="5"/>
      <c r="G22" s="5"/>
      <c r="H22" s="11"/>
    </row>
    <row r="23" spans="1:8" x14ac:dyDescent="0.35">
      <c r="A23" s="9">
        <v>449</v>
      </c>
      <c r="B23" s="11" t="s">
        <v>1679</v>
      </c>
      <c r="C23" s="11" t="s">
        <v>1680</v>
      </c>
      <c r="D23" s="9">
        <v>2021</v>
      </c>
      <c r="E23" s="5"/>
      <c r="F23" s="5"/>
      <c r="G23" s="5"/>
      <c r="H23" s="11"/>
    </row>
    <row r="24" spans="1:8" x14ac:dyDescent="0.35">
      <c r="A24" s="9">
        <v>430</v>
      </c>
      <c r="B24" s="11" t="s">
        <v>3734</v>
      </c>
      <c r="C24" s="11" t="s">
        <v>3735</v>
      </c>
      <c r="D24" s="9">
        <v>2022</v>
      </c>
      <c r="E24" s="5"/>
      <c r="F24" s="5"/>
      <c r="G24" s="5"/>
      <c r="H24" s="11"/>
    </row>
    <row r="25" spans="1:8" x14ac:dyDescent="0.35">
      <c r="A25" s="9">
        <v>422</v>
      </c>
      <c r="B25" s="11" t="s">
        <v>2461</v>
      </c>
      <c r="C25" s="11" t="s">
        <v>2462</v>
      </c>
      <c r="D25" s="9">
        <v>2021</v>
      </c>
      <c r="E25" s="5"/>
      <c r="F25" s="5"/>
      <c r="G25" s="5"/>
      <c r="H25" s="11"/>
    </row>
    <row r="26" spans="1:8" x14ac:dyDescent="0.35">
      <c r="A26" s="9">
        <v>393</v>
      </c>
      <c r="B26" s="11" t="s">
        <v>1306</v>
      </c>
      <c r="C26" s="11" t="s">
        <v>1307</v>
      </c>
      <c r="D26" s="9">
        <v>2021</v>
      </c>
      <c r="E26" s="5"/>
      <c r="F26" s="5"/>
      <c r="G26" s="5"/>
      <c r="H26" s="11"/>
    </row>
    <row r="27" spans="1:8" x14ac:dyDescent="0.35">
      <c r="A27" s="9">
        <v>391</v>
      </c>
      <c r="B27" s="11" t="s">
        <v>958</v>
      </c>
      <c r="C27" s="11" t="s">
        <v>959</v>
      </c>
      <c r="D27" s="9">
        <v>2021</v>
      </c>
      <c r="E27" s="5"/>
      <c r="F27" s="5"/>
      <c r="G27" s="5"/>
      <c r="H27" s="11"/>
    </row>
    <row r="28" spans="1:8" x14ac:dyDescent="0.35">
      <c r="A28" s="9">
        <v>391</v>
      </c>
      <c r="B28" s="11" t="s">
        <v>6020</v>
      </c>
      <c r="C28" s="11" t="s">
        <v>6021</v>
      </c>
      <c r="D28" s="9">
        <v>2022</v>
      </c>
      <c r="E28" s="5"/>
      <c r="F28" s="5"/>
      <c r="G28" s="5"/>
      <c r="H28" s="11"/>
    </row>
    <row r="29" spans="1:8" x14ac:dyDescent="0.35">
      <c r="A29" s="9">
        <v>388</v>
      </c>
      <c r="B29" s="11" t="s">
        <v>5769</v>
      </c>
      <c r="C29" s="11" t="s">
        <v>5770</v>
      </c>
      <c r="D29" s="9">
        <v>2022</v>
      </c>
      <c r="E29" s="5"/>
      <c r="F29" s="5"/>
      <c r="G29" s="5"/>
      <c r="H29" s="11"/>
    </row>
    <row r="30" spans="1:8" x14ac:dyDescent="0.35">
      <c r="A30" s="9">
        <v>382</v>
      </c>
      <c r="B30" s="11" t="s">
        <v>1120</v>
      </c>
      <c r="C30" s="11" t="s">
        <v>1121</v>
      </c>
      <c r="D30" s="9">
        <v>2021</v>
      </c>
      <c r="E30" s="5"/>
      <c r="F30" s="5"/>
      <c r="G30" s="5"/>
      <c r="H30" s="11"/>
    </row>
    <row r="31" spans="1:8" x14ac:dyDescent="0.35">
      <c r="A31" s="9">
        <v>376</v>
      </c>
      <c r="B31" s="11" t="s">
        <v>5138</v>
      </c>
      <c r="C31" s="11" t="s">
        <v>5139</v>
      </c>
      <c r="D31" s="9">
        <v>2023</v>
      </c>
      <c r="E31" s="5"/>
      <c r="F31" s="5"/>
      <c r="G31" s="5"/>
      <c r="H31" s="11"/>
    </row>
    <row r="32" spans="1:8" x14ac:dyDescent="0.35">
      <c r="A32" s="9">
        <v>376</v>
      </c>
      <c r="B32" s="11" t="s">
        <v>3948</v>
      </c>
      <c r="C32" s="11" t="s">
        <v>3949</v>
      </c>
      <c r="D32" s="9">
        <v>2021</v>
      </c>
      <c r="E32" s="5"/>
      <c r="F32" s="5"/>
      <c r="G32" s="5"/>
      <c r="H32" s="11"/>
    </row>
    <row r="33" spans="1:8" x14ac:dyDescent="0.35">
      <c r="A33" s="9">
        <v>375</v>
      </c>
      <c r="B33" s="11" t="s">
        <v>1496</v>
      </c>
      <c r="C33" s="11" t="s">
        <v>1497</v>
      </c>
      <c r="D33" s="9">
        <v>2021</v>
      </c>
      <c r="E33" s="5"/>
      <c r="F33" s="5"/>
      <c r="G33" s="5"/>
      <c r="H33" s="11"/>
    </row>
    <row r="34" spans="1:8" x14ac:dyDescent="0.35">
      <c r="A34" s="9">
        <v>366</v>
      </c>
      <c r="B34" s="11" t="s">
        <v>1553</v>
      </c>
      <c r="C34" s="11" t="s">
        <v>1554</v>
      </c>
      <c r="D34" s="9">
        <v>2022</v>
      </c>
      <c r="E34" s="5"/>
      <c r="F34" s="5"/>
      <c r="G34" s="5"/>
      <c r="H34" s="11"/>
    </row>
    <row r="35" spans="1:8" x14ac:dyDescent="0.35">
      <c r="A35" s="9">
        <v>358</v>
      </c>
      <c r="B35" s="11" t="s">
        <v>2455</v>
      </c>
      <c r="C35" s="11" t="s">
        <v>2456</v>
      </c>
      <c r="D35" s="9">
        <v>2021</v>
      </c>
      <c r="E35" s="5"/>
      <c r="F35" s="5"/>
      <c r="G35" s="5"/>
      <c r="H35" s="11"/>
    </row>
    <row r="36" spans="1:8" x14ac:dyDescent="0.35">
      <c r="A36" s="9">
        <v>349</v>
      </c>
      <c r="B36" s="11" t="s">
        <v>1475</v>
      </c>
      <c r="C36" s="11" t="s">
        <v>1476</v>
      </c>
      <c r="D36" s="9">
        <v>2021</v>
      </c>
      <c r="E36" s="5"/>
      <c r="F36" s="5"/>
      <c r="G36" s="5"/>
      <c r="H36" s="11"/>
    </row>
    <row r="37" spans="1:8" x14ac:dyDescent="0.35">
      <c r="A37" s="9">
        <v>340</v>
      </c>
      <c r="B37" s="11" t="s">
        <v>6655</v>
      </c>
      <c r="C37" s="11" t="s">
        <v>6656</v>
      </c>
      <c r="D37" s="9">
        <v>2022</v>
      </c>
      <c r="E37" s="5"/>
      <c r="F37" s="5"/>
      <c r="G37" s="5"/>
      <c r="H37" s="11"/>
    </row>
    <row r="38" spans="1:8" x14ac:dyDescent="0.35">
      <c r="A38" s="9">
        <v>326</v>
      </c>
      <c r="B38" s="11" t="s">
        <v>271</v>
      </c>
      <c r="C38" s="11" t="s">
        <v>272</v>
      </c>
      <c r="D38" s="9">
        <v>2021</v>
      </c>
      <c r="E38" s="5"/>
      <c r="F38" s="5"/>
      <c r="G38" s="5"/>
      <c r="H38" s="11"/>
    </row>
    <row r="39" spans="1:8" x14ac:dyDescent="0.35">
      <c r="A39" s="9">
        <v>325</v>
      </c>
      <c r="B39" s="11" t="s">
        <v>1426</v>
      </c>
      <c r="C39" s="11" t="s">
        <v>1427</v>
      </c>
      <c r="D39" s="9">
        <v>2021</v>
      </c>
      <c r="E39" s="5"/>
      <c r="F39" s="5"/>
      <c r="G39" s="5"/>
      <c r="H39" s="11"/>
    </row>
    <row r="40" spans="1:8" x14ac:dyDescent="0.35">
      <c r="A40" s="9">
        <v>322</v>
      </c>
      <c r="B40" s="11" t="s">
        <v>4764</v>
      </c>
      <c r="C40" s="11" t="s">
        <v>4765</v>
      </c>
      <c r="D40" s="9">
        <v>2022</v>
      </c>
      <c r="E40" s="5"/>
      <c r="F40" s="5"/>
      <c r="G40" s="5"/>
      <c r="H40" s="11"/>
    </row>
    <row r="41" spans="1:8" x14ac:dyDescent="0.35">
      <c r="A41" s="9">
        <v>321</v>
      </c>
      <c r="B41" s="11" t="s">
        <v>6587</v>
      </c>
      <c r="C41" s="11" t="s">
        <v>6588</v>
      </c>
      <c r="D41" s="9">
        <v>2021</v>
      </c>
      <c r="E41" s="5"/>
      <c r="F41" s="5"/>
      <c r="G41" s="5"/>
      <c r="H41" s="11"/>
    </row>
    <row r="42" spans="1:8" x14ac:dyDescent="0.35">
      <c r="A42" s="9">
        <v>310</v>
      </c>
      <c r="B42" s="11" t="s">
        <v>530</v>
      </c>
      <c r="C42" s="11" t="s">
        <v>531</v>
      </c>
      <c r="D42" s="9">
        <v>2022</v>
      </c>
      <c r="E42" s="5"/>
      <c r="F42" s="5"/>
      <c r="G42" s="5"/>
      <c r="H42" s="11"/>
    </row>
    <row r="43" spans="1:8" x14ac:dyDescent="0.35">
      <c r="A43" s="9">
        <v>304</v>
      </c>
      <c r="B43" s="11" t="s">
        <v>5596</v>
      </c>
      <c r="C43" s="11" t="s">
        <v>5597</v>
      </c>
      <c r="D43" s="9">
        <v>2021</v>
      </c>
      <c r="E43" s="5"/>
      <c r="F43" s="5"/>
      <c r="G43" s="5"/>
      <c r="H43" s="11"/>
    </row>
    <row r="44" spans="1:8" x14ac:dyDescent="0.35">
      <c r="A44" s="9">
        <v>300</v>
      </c>
      <c r="B44" s="11" t="s">
        <v>1419</v>
      </c>
      <c r="C44" s="11" t="s">
        <v>1420</v>
      </c>
      <c r="D44" s="9">
        <v>2022</v>
      </c>
      <c r="E44" s="5"/>
      <c r="F44" s="5"/>
      <c r="G44" s="5"/>
      <c r="H44" s="11"/>
    </row>
    <row r="45" spans="1:8" x14ac:dyDescent="0.35">
      <c r="A45" s="9">
        <v>296</v>
      </c>
      <c r="B45" s="11" t="s">
        <v>849</v>
      </c>
      <c r="C45" s="11" t="s">
        <v>850</v>
      </c>
      <c r="D45" s="9">
        <v>2021</v>
      </c>
      <c r="E45" s="5"/>
      <c r="F45" s="5"/>
      <c r="G45" s="5"/>
      <c r="H45" s="11"/>
    </row>
    <row r="46" spans="1:8" x14ac:dyDescent="0.35">
      <c r="A46" s="9">
        <v>296</v>
      </c>
      <c r="B46" s="11" t="s">
        <v>7048</v>
      </c>
      <c r="C46" s="11" t="s">
        <v>7049</v>
      </c>
      <c r="D46" s="9">
        <v>2021</v>
      </c>
      <c r="E46" s="5"/>
      <c r="F46" s="5"/>
      <c r="G46" s="5"/>
      <c r="H46" s="11"/>
    </row>
    <row r="47" spans="1:8" x14ac:dyDescent="0.35">
      <c r="A47" s="9">
        <v>296</v>
      </c>
      <c r="B47" s="11" t="s">
        <v>2521</v>
      </c>
      <c r="C47" s="11" t="s">
        <v>2522</v>
      </c>
      <c r="D47" s="9">
        <v>2021</v>
      </c>
      <c r="E47" s="5"/>
      <c r="F47" s="5"/>
      <c r="G47" s="5"/>
      <c r="H47" s="11"/>
    </row>
    <row r="48" spans="1:8" x14ac:dyDescent="0.35">
      <c r="A48" s="9">
        <v>294</v>
      </c>
      <c r="B48" s="11" t="s">
        <v>1630</v>
      </c>
      <c r="C48" s="11" t="s">
        <v>1631</v>
      </c>
      <c r="D48" s="9">
        <v>2022</v>
      </c>
      <c r="E48" s="5"/>
      <c r="F48" s="5"/>
      <c r="G48" s="5"/>
      <c r="H48" s="11"/>
    </row>
    <row r="49" spans="1:8" x14ac:dyDescent="0.35">
      <c r="A49" s="9">
        <v>292</v>
      </c>
      <c r="B49" s="11" t="s">
        <v>1454</v>
      </c>
      <c r="C49" s="11" t="s">
        <v>1455</v>
      </c>
      <c r="D49" s="9">
        <v>2022</v>
      </c>
      <c r="E49" s="5"/>
      <c r="F49" s="5"/>
      <c r="G49" s="5"/>
      <c r="H49" s="11"/>
    </row>
    <row r="50" spans="1:8" x14ac:dyDescent="0.35">
      <c r="A50" s="9">
        <v>290</v>
      </c>
      <c r="B50" s="11" t="s">
        <v>4772</v>
      </c>
      <c r="C50" s="11" t="s">
        <v>4773</v>
      </c>
      <c r="D50" s="9">
        <v>2022</v>
      </c>
      <c r="E50" s="5"/>
      <c r="F50" s="5"/>
      <c r="G50" s="5"/>
      <c r="H50" s="11"/>
    </row>
    <row r="51" spans="1:8" x14ac:dyDescent="0.35">
      <c r="A51" s="9">
        <v>287</v>
      </c>
      <c r="B51" s="11" t="s">
        <v>2867</v>
      </c>
      <c r="C51" s="11" t="s">
        <v>2868</v>
      </c>
      <c r="D51" s="9">
        <v>2022</v>
      </c>
      <c r="E51" s="5"/>
      <c r="F51" s="5"/>
      <c r="G51" s="5"/>
      <c r="H51" s="11"/>
    </row>
    <row r="52" spans="1:8" x14ac:dyDescent="0.35">
      <c r="A52" s="9">
        <v>285</v>
      </c>
      <c r="B52" s="11" t="s">
        <v>5784</v>
      </c>
      <c r="C52" s="11" t="s">
        <v>5785</v>
      </c>
      <c r="D52" s="9">
        <v>2024</v>
      </c>
      <c r="E52" s="5"/>
      <c r="F52" s="5"/>
      <c r="G52" s="5"/>
      <c r="H52" s="11"/>
    </row>
    <row r="53" spans="1:8" x14ac:dyDescent="0.35">
      <c r="A53" s="9">
        <v>284</v>
      </c>
      <c r="B53" s="11" t="s">
        <v>6114</v>
      </c>
      <c r="C53" s="11" t="s">
        <v>6115</v>
      </c>
      <c r="D53" s="9">
        <v>2021</v>
      </c>
      <c r="E53" s="5"/>
      <c r="F53" s="5"/>
      <c r="G53" s="5"/>
      <c r="H53" s="11"/>
    </row>
    <row r="54" spans="1:8" x14ac:dyDescent="0.35">
      <c r="A54" s="9">
        <v>283</v>
      </c>
      <c r="B54" s="11" t="s">
        <v>5957</v>
      </c>
      <c r="C54" s="11" t="s">
        <v>5958</v>
      </c>
      <c r="D54" s="9">
        <v>2023</v>
      </c>
      <c r="E54" s="5"/>
      <c r="F54" s="5"/>
      <c r="G54" s="5"/>
      <c r="H54" s="11"/>
    </row>
    <row r="55" spans="1:8" x14ac:dyDescent="0.35">
      <c r="A55" s="9">
        <v>278</v>
      </c>
      <c r="B55" s="11" t="s">
        <v>4207</v>
      </c>
      <c r="C55" s="11" t="s">
        <v>4208</v>
      </c>
      <c r="D55" s="9">
        <v>2022</v>
      </c>
      <c r="E55" s="5"/>
      <c r="F55" s="5"/>
      <c r="G55" s="5"/>
      <c r="H55" s="11"/>
    </row>
    <row r="56" spans="1:8" x14ac:dyDescent="0.35">
      <c r="A56" s="9">
        <v>278</v>
      </c>
      <c r="B56" s="11" t="s">
        <v>212</v>
      </c>
      <c r="C56" s="11" t="s">
        <v>213</v>
      </c>
      <c r="D56" s="9">
        <v>2021</v>
      </c>
      <c r="E56" s="5"/>
      <c r="F56" s="5"/>
      <c r="G56" s="5"/>
      <c r="H56" s="11"/>
    </row>
    <row r="57" spans="1:8" x14ac:dyDescent="0.35">
      <c r="A57" s="9">
        <v>276</v>
      </c>
      <c r="B57" s="11" t="s">
        <v>4027</v>
      </c>
      <c r="C57" s="11" t="s">
        <v>4028</v>
      </c>
      <c r="D57" s="9">
        <v>2021</v>
      </c>
      <c r="E57" s="5"/>
      <c r="F57" s="5"/>
      <c r="G57" s="5"/>
      <c r="H57" s="11"/>
    </row>
    <row r="58" spans="1:8" x14ac:dyDescent="0.35">
      <c r="A58" s="9">
        <v>268</v>
      </c>
      <c r="B58" s="11" t="s">
        <v>4332</v>
      </c>
      <c r="C58" s="11" t="s">
        <v>4359</v>
      </c>
      <c r="D58" s="9">
        <v>2021</v>
      </c>
      <c r="E58" s="5"/>
      <c r="F58" s="5"/>
      <c r="G58" s="5"/>
      <c r="H58" s="11"/>
    </row>
    <row r="59" spans="1:8" x14ac:dyDescent="0.35">
      <c r="A59" s="9">
        <v>266</v>
      </c>
      <c r="B59" s="11" t="s">
        <v>423</v>
      </c>
      <c r="C59" s="11" t="s">
        <v>424</v>
      </c>
      <c r="D59" s="9">
        <v>2022</v>
      </c>
      <c r="E59" s="5"/>
      <c r="F59" s="5"/>
      <c r="G59" s="5"/>
      <c r="H59" s="11"/>
    </row>
    <row r="60" spans="1:8" x14ac:dyDescent="0.35">
      <c r="A60" s="9">
        <v>263</v>
      </c>
      <c r="B60" s="11" t="s">
        <v>6099</v>
      </c>
      <c r="C60" s="11" t="s">
        <v>6100</v>
      </c>
      <c r="D60" s="9">
        <v>2023</v>
      </c>
      <c r="E60" s="5"/>
      <c r="F60" s="5"/>
      <c r="G60" s="5"/>
      <c r="H60" s="11"/>
    </row>
    <row r="61" spans="1:8" x14ac:dyDescent="0.35">
      <c r="A61" s="9">
        <v>263</v>
      </c>
      <c r="B61" s="11" t="s">
        <v>1341</v>
      </c>
      <c r="C61" s="11" t="s">
        <v>1342</v>
      </c>
      <c r="D61" s="9">
        <v>2021</v>
      </c>
      <c r="E61" s="5"/>
      <c r="F61" s="5"/>
      <c r="G61" s="5"/>
      <c r="H61" s="11"/>
    </row>
    <row r="62" spans="1:8" x14ac:dyDescent="0.35">
      <c r="A62" s="9">
        <v>262</v>
      </c>
      <c r="B62" s="11" t="s">
        <v>1433</v>
      </c>
      <c r="C62" s="11" t="s">
        <v>1434</v>
      </c>
      <c r="D62" s="9">
        <v>2021</v>
      </c>
      <c r="E62" s="5"/>
      <c r="F62" s="5"/>
      <c r="G62" s="5"/>
      <c r="H62" s="11"/>
    </row>
    <row r="63" spans="1:8" x14ac:dyDescent="0.35">
      <c r="A63" s="9">
        <v>258</v>
      </c>
      <c r="B63" s="11" t="s">
        <v>4937</v>
      </c>
      <c r="C63" s="11" t="s">
        <v>4938</v>
      </c>
      <c r="D63" s="9">
        <v>2021</v>
      </c>
      <c r="E63" s="5"/>
      <c r="F63" s="5"/>
      <c r="G63" s="5"/>
      <c r="H63" s="11"/>
    </row>
    <row r="64" spans="1:8" x14ac:dyDescent="0.35">
      <c r="A64" s="9">
        <v>258</v>
      </c>
      <c r="B64" s="11" t="s">
        <v>6553</v>
      </c>
      <c r="C64" s="11" t="s">
        <v>6554</v>
      </c>
      <c r="D64" s="9">
        <v>2022</v>
      </c>
      <c r="E64" s="5"/>
      <c r="F64" s="5"/>
      <c r="G64" s="5"/>
      <c r="H64" s="11"/>
    </row>
    <row r="65" spans="1:8" x14ac:dyDescent="0.35">
      <c r="A65" s="9">
        <v>255</v>
      </c>
      <c r="B65" s="11" t="s">
        <v>204</v>
      </c>
      <c r="C65" s="11" t="s">
        <v>205</v>
      </c>
      <c r="D65" s="9">
        <v>2021</v>
      </c>
      <c r="E65" s="5"/>
      <c r="F65" s="5"/>
      <c r="G65" s="5"/>
      <c r="H65" s="11"/>
    </row>
    <row r="66" spans="1:8" x14ac:dyDescent="0.35">
      <c r="A66" s="9">
        <v>246</v>
      </c>
      <c r="B66" s="11" t="s">
        <v>7322</v>
      </c>
      <c r="C66" s="11" t="s">
        <v>7323</v>
      </c>
      <c r="D66" s="9">
        <v>2022</v>
      </c>
      <c r="E66" s="5"/>
      <c r="F66" s="5"/>
      <c r="G66" s="5"/>
      <c r="H66" s="11"/>
    </row>
    <row r="67" spans="1:8" x14ac:dyDescent="0.35">
      <c r="A67" s="9">
        <v>245</v>
      </c>
      <c r="B67" s="11" t="s">
        <v>1518</v>
      </c>
      <c r="C67" s="11" t="s">
        <v>1519</v>
      </c>
      <c r="D67" s="9">
        <v>2021</v>
      </c>
      <c r="E67" s="5"/>
      <c r="F67" s="5"/>
      <c r="G67" s="5"/>
      <c r="H67" s="11"/>
    </row>
    <row r="68" spans="1:8" x14ac:dyDescent="0.35">
      <c r="A68" s="9">
        <v>240</v>
      </c>
      <c r="B68" s="11" t="s">
        <v>5549</v>
      </c>
      <c r="C68" s="11" t="s">
        <v>5550</v>
      </c>
      <c r="D68" s="9">
        <v>2022</v>
      </c>
      <c r="E68" s="5"/>
      <c r="F68" s="5"/>
      <c r="G68" s="5"/>
      <c r="H68" s="11"/>
    </row>
    <row r="69" spans="1:8" x14ac:dyDescent="0.35">
      <c r="A69" s="9">
        <v>237</v>
      </c>
      <c r="B69" s="11" t="s">
        <v>1050</v>
      </c>
      <c r="C69" s="11" t="s">
        <v>1051</v>
      </c>
      <c r="D69" s="9">
        <v>2022</v>
      </c>
      <c r="E69" s="5"/>
      <c r="F69" s="5"/>
      <c r="G69" s="5"/>
      <c r="H69" s="11"/>
    </row>
    <row r="70" spans="1:8" x14ac:dyDescent="0.35">
      <c r="A70" s="9">
        <v>235</v>
      </c>
      <c r="B70" s="11" t="s">
        <v>2589</v>
      </c>
      <c r="C70" s="11" t="s">
        <v>2590</v>
      </c>
      <c r="D70" s="9">
        <v>2023</v>
      </c>
      <c r="E70" s="5"/>
      <c r="F70" s="5"/>
      <c r="G70" s="5"/>
      <c r="H70" s="11"/>
    </row>
    <row r="71" spans="1:8" x14ac:dyDescent="0.35">
      <c r="A71" s="9">
        <v>235</v>
      </c>
      <c r="B71" s="11" t="s">
        <v>1788</v>
      </c>
      <c r="C71" s="11" t="s">
        <v>1789</v>
      </c>
      <c r="D71" s="9">
        <v>2021</v>
      </c>
      <c r="E71" s="5"/>
      <c r="F71" s="5"/>
      <c r="G71" s="5"/>
      <c r="H71" s="11"/>
    </row>
    <row r="72" spans="1:8" x14ac:dyDescent="0.35">
      <c r="A72" s="9">
        <v>233</v>
      </c>
      <c r="B72" s="11" t="s">
        <v>6456</v>
      </c>
      <c r="C72" s="11" t="s">
        <v>6457</v>
      </c>
      <c r="D72" s="9">
        <v>2022</v>
      </c>
      <c r="E72" s="5"/>
      <c r="F72" s="5"/>
      <c r="G72" s="5"/>
      <c r="H72" s="11"/>
    </row>
    <row r="73" spans="1:8" x14ac:dyDescent="0.35">
      <c r="A73" s="9">
        <v>230</v>
      </c>
      <c r="B73" s="11" t="s">
        <v>603</v>
      </c>
      <c r="C73" s="11" t="s">
        <v>604</v>
      </c>
      <c r="D73" s="9">
        <v>2021</v>
      </c>
      <c r="E73" s="5"/>
      <c r="F73" s="5"/>
      <c r="G73" s="5"/>
      <c r="H73" s="11"/>
    </row>
    <row r="74" spans="1:8" x14ac:dyDescent="0.35">
      <c r="A74" s="9">
        <v>229</v>
      </c>
      <c r="B74" s="11" t="s">
        <v>4258</v>
      </c>
      <c r="C74" s="11" t="s">
        <v>4259</v>
      </c>
      <c r="D74" s="9">
        <v>2021</v>
      </c>
      <c r="E74" s="5"/>
      <c r="F74" s="5"/>
      <c r="G74" s="5"/>
      <c r="H74" s="11"/>
    </row>
    <row r="75" spans="1:8" x14ac:dyDescent="0.35">
      <c r="A75" s="9">
        <v>227</v>
      </c>
      <c r="B75" s="11" t="s">
        <v>1001</v>
      </c>
      <c r="C75" s="11" t="s">
        <v>1002</v>
      </c>
      <c r="D75" s="9">
        <v>2022</v>
      </c>
      <c r="E75" s="5"/>
      <c r="F75" s="5"/>
      <c r="G75" s="5"/>
      <c r="H75" s="11"/>
    </row>
    <row r="76" spans="1:8" x14ac:dyDescent="0.35">
      <c r="A76" s="9">
        <v>224</v>
      </c>
      <c r="B76" s="11" t="s">
        <v>2214</v>
      </c>
      <c r="C76" s="11" t="s">
        <v>2215</v>
      </c>
      <c r="D76" s="9">
        <v>2021</v>
      </c>
      <c r="E76" s="5"/>
      <c r="F76" s="5"/>
      <c r="G76" s="5"/>
      <c r="H76" s="11"/>
    </row>
    <row r="77" spans="1:8" x14ac:dyDescent="0.35">
      <c r="A77" s="9">
        <v>222</v>
      </c>
      <c r="B77" s="11" t="s">
        <v>2467</v>
      </c>
      <c r="C77" s="11" t="s">
        <v>2468</v>
      </c>
      <c r="D77" s="9">
        <v>2021</v>
      </c>
      <c r="E77" s="5"/>
      <c r="F77" s="5"/>
      <c r="G77" s="5"/>
      <c r="H77" s="11"/>
    </row>
    <row r="78" spans="1:8" x14ac:dyDescent="0.35">
      <c r="A78" s="9">
        <v>221</v>
      </c>
      <c r="B78" s="11" t="s">
        <v>909</v>
      </c>
      <c r="C78" s="11" t="s">
        <v>910</v>
      </c>
      <c r="D78" s="9">
        <v>2022</v>
      </c>
      <c r="E78" s="5"/>
      <c r="F78" s="5"/>
      <c r="G78" s="5"/>
      <c r="H78" s="11"/>
    </row>
    <row r="79" spans="1:8" x14ac:dyDescent="0.35">
      <c r="A79" s="9">
        <v>220</v>
      </c>
      <c r="B79" s="11" t="s">
        <v>5744</v>
      </c>
      <c r="C79" s="11" t="s">
        <v>5745</v>
      </c>
      <c r="D79" s="9">
        <v>2023</v>
      </c>
      <c r="E79" s="5"/>
      <c r="F79" s="5"/>
      <c r="G79" s="5"/>
      <c r="H79" s="11"/>
    </row>
    <row r="80" spans="1:8" x14ac:dyDescent="0.35">
      <c r="A80" s="9">
        <v>218</v>
      </c>
      <c r="B80" s="11" t="s">
        <v>2127</v>
      </c>
      <c r="C80" s="11" t="s">
        <v>2128</v>
      </c>
      <c r="D80" s="9">
        <v>2022</v>
      </c>
      <c r="E80" s="5"/>
      <c r="F80" s="5"/>
      <c r="G80" s="5"/>
      <c r="H80" s="11"/>
    </row>
    <row r="81" spans="1:8" x14ac:dyDescent="0.35">
      <c r="A81" s="9">
        <v>214</v>
      </c>
      <c r="B81" s="11" t="s">
        <v>7209</v>
      </c>
      <c r="C81" s="11" t="s">
        <v>7210</v>
      </c>
      <c r="D81" s="9">
        <v>2023</v>
      </c>
      <c r="E81" s="5"/>
      <c r="F81" s="5"/>
      <c r="G81" s="5"/>
      <c r="H81" s="11"/>
    </row>
    <row r="82" spans="1:8" x14ac:dyDescent="0.35">
      <c r="A82" s="9">
        <v>211</v>
      </c>
      <c r="B82" s="11" t="s">
        <v>5903</v>
      </c>
      <c r="C82" s="11" t="s">
        <v>5904</v>
      </c>
      <c r="D82" s="9">
        <v>2021</v>
      </c>
      <c r="E82" s="5"/>
      <c r="F82" s="5"/>
      <c r="G82" s="5"/>
      <c r="H82" s="11"/>
    </row>
    <row r="83" spans="1:8" x14ac:dyDescent="0.35">
      <c r="A83" s="9">
        <v>210</v>
      </c>
      <c r="B83" s="11" t="s">
        <v>155</v>
      </c>
      <c r="C83" s="11" t="s">
        <v>156</v>
      </c>
      <c r="D83" s="9">
        <v>2021</v>
      </c>
      <c r="E83" s="5"/>
      <c r="F83" s="5"/>
      <c r="G83" s="5"/>
      <c r="H83" s="11"/>
    </row>
    <row r="84" spans="1:8" x14ac:dyDescent="0.35">
      <c r="A84" s="9">
        <v>209</v>
      </c>
      <c r="B84" s="11" t="s">
        <v>2739</v>
      </c>
      <c r="C84" s="11" t="s">
        <v>2740</v>
      </c>
      <c r="D84" s="9">
        <v>2021</v>
      </c>
      <c r="E84" s="5"/>
      <c r="F84" s="5"/>
      <c r="G84" s="5"/>
      <c r="H84" s="11"/>
    </row>
    <row r="85" spans="1:8" x14ac:dyDescent="0.35">
      <c r="A85" s="9">
        <v>207</v>
      </c>
      <c r="B85" s="11" t="s">
        <v>1580</v>
      </c>
      <c r="C85" s="11" t="s">
        <v>1581</v>
      </c>
      <c r="D85" s="9">
        <v>2023</v>
      </c>
      <c r="E85" s="5"/>
      <c r="F85" s="5"/>
      <c r="G85" s="5"/>
      <c r="H85" s="11"/>
    </row>
    <row r="86" spans="1:8" x14ac:dyDescent="0.35">
      <c r="A86" s="9">
        <v>206</v>
      </c>
      <c r="B86" s="11" t="s">
        <v>3065</v>
      </c>
      <c r="C86" s="11" t="s">
        <v>3066</v>
      </c>
      <c r="D86" s="9">
        <v>2021</v>
      </c>
      <c r="E86" s="5"/>
      <c r="F86" s="5"/>
      <c r="G86" s="5"/>
      <c r="H86" s="11"/>
    </row>
    <row r="87" spans="1:8" x14ac:dyDescent="0.35">
      <c r="A87" s="9">
        <v>205</v>
      </c>
      <c r="B87" s="11" t="s">
        <v>1467</v>
      </c>
      <c r="C87" s="11" t="s">
        <v>1468</v>
      </c>
      <c r="D87" s="9">
        <v>2021</v>
      </c>
      <c r="E87" s="5"/>
      <c r="F87" s="5"/>
      <c r="G87" s="5"/>
      <c r="H87" s="11"/>
    </row>
    <row r="88" spans="1:8" x14ac:dyDescent="0.35">
      <c r="A88" s="9">
        <v>205</v>
      </c>
      <c r="B88" s="11" t="s">
        <v>2107</v>
      </c>
      <c r="C88" s="11" t="s">
        <v>2108</v>
      </c>
      <c r="D88" s="9">
        <v>2022</v>
      </c>
      <c r="E88" s="5"/>
      <c r="F88" s="5"/>
      <c r="G88" s="5"/>
      <c r="H88" s="11"/>
    </row>
    <row r="89" spans="1:8" x14ac:dyDescent="0.35">
      <c r="A89" s="9">
        <v>204</v>
      </c>
      <c r="B89" s="11" t="s">
        <v>4666</v>
      </c>
      <c r="C89" s="11" t="s">
        <v>4667</v>
      </c>
      <c r="D89" s="9">
        <v>2023</v>
      </c>
      <c r="E89" s="5"/>
      <c r="F89" s="5"/>
      <c r="G89" s="5"/>
      <c r="H89" s="11"/>
    </row>
    <row r="90" spans="1:8" x14ac:dyDescent="0.35">
      <c r="A90" s="9">
        <v>200</v>
      </c>
      <c r="B90" s="11" t="s">
        <v>813</v>
      </c>
      <c r="C90" s="11" t="s">
        <v>814</v>
      </c>
      <c r="D90" s="9">
        <v>2022</v>
      </c>
      <c r="E90" s="5"/>
      <c r="F90" s="5"/>
      <c r="G90" s="5"/>
      <c r="H90" s="11"/>
    </row>
    <row r="91" spans="1:8" x14ac:dyDescent="0.35">
      <c r="A91" s="9">
        <v>200</v>
      </c>
      <c r="B91" s="11" t="s">
        <v>994</v>
      </c>
      <c r="C91" s="11" t="s">
        <v>995</v>
      </c>
      <c r="D91" s="9">
        <v>2021</v>
      </c>
      <c r="E91" s="5"/>
      <c r="F91" s="5"/>
      <c r="G91" s="5"/>
      <c r="H91" s="11"/>
    </row>
    <row r="92" spans="1:8" x14ac:dyDescent="0.35">
      <c r="A92" s="9">
        <v>198</v>
      </c>
      <c r="B92" s="11" t="s">
        <v>3097</v>
      </c>
      <c r="C92" s="11" t="s">
        <v>3098</v>
      </c>
      <c r="D92" s="9">
        <v>2021</v>
      </c>
      <c r="E92" s="5"/>
      <c r="F92" s="5"/>
      <c r="G92" s="5"/>
      <c r="H92" s="11"/>
    </row>
    <row r="93" spans="1:8" x14ac:dyDescent="0.35">
      <c r="A93" s="9">
        <v>198</v>
      </c>
      <c r="B93" s="11" t="s">
        <v>5316</v>
      </c>
      <c r="C93" s="11" t="s">
        <v>5317</v>
      </c>
      <c r="D93" s="9">
        <v>2021</v>
      </c>
      <c r="E93" s="5"/>
      <c r="F93" s="5"/>
      <c r="G93" s="5"/>
      <c r="H93" s="11"/>
    </row>
    <row r="94" spans="1:8" x14ac:dyDescent="0.35">
      <c r="A94" s="9">
        <v>197</v>
      </c>
      <c r="B94" s="11" t="s">
        <v>4795</v>
      </c>
      <c r="C94" s="11" t="s">
        <v>4796</v>
      </c>
      <c r="D94" s="9">
        <v>2021</v>
      </c>
      <c r="E94" s="5"/>
      <c r="F94" s="5"/>
      <c r="G94" s="5"/>
      <c r="H94" s="11"/>
    </row>
    <row r="95" spans="1:8" x14ac:dyDescent="0.35">
      <c r="A95" s="9">
        <v>196</v>
      </c>
      <c r="B95" s="11" t="s">
        <v>943</v>
      </c>
      <c r="C95" s="11" t="s">
        <v>944</v>
      </c>
      <c r="D95" s="9">
        <v>2023</v>
      </c>
      <c r="E95" s="5"/>
      <c r="F95" s="5"/>
      <c r="G95" s="5"/>
      <c r="H95" s="11"/>
    </row>
    <row r="96" spans="1:8" x14ac:dyDescent="0.35">
      <c r="A96" s="9">
        <v>196</v>
      </c>
      <c r="B96" s="11" t="s">
        <v>5542</v>
      </c>
      <c r="C96" s="11" t="s">
        <v>5543</v>
      </c>
      <c r="D96" s="9">
        <v>2023</v>
      </c>
      <c r="E96" s="5"/>
      <c r="F96" s="5"/>
      <c r="G96" s="5"/>
      <c r="H96" s="11"/>
    </row>
    <row r="97" spans="1:8" x14ac:dyDescent="0.35">
      <c r="A97" s="9">
        <v>194</v>
      </c>
      <c r="B97" s="11" t="s">
        <v>7005</v>
      </c>
      <c r="C97" s="11" t="s">
        <v>7006</v>
      </c>
      <c r="D97" s="9">
        <v>2021</v>
      </c>
      <c r="E97" s="5"/>
      <c r="F97" s="5"/>
      <c r="G97" s="5"/>
      <c r="H97" s="11"/>
    </row>
    <row r="98" spans="1:8" x14ac:dyDescent="0.35">
      <c r="A98" s="9">
        <v>192</v>
      </c>
      <c r="B98" s="11" t="s">
        <v>1165</v>
      </c>
      <c r="C98" s="11" t="s">
        <v>1166</v>
      </c>
      <c r="D98" s="9">
        <v>2023</v>
      </c>
      <c r="E98" s="5"/>
      <c r="F98" s="5"/>
      <c r="G98" s="5"/>
      <c r="H98" s="11"/>
    </row>
    <row r="99" spans="1:8" x14ac:dyDescent="0.35">
      <c r="A99" s="9">
        <v>191</v>
      </c>
      <c r="B99" s="11" t="s">
        <v>1642</v>
      </c>
      <c r="C99" s="11" t="s">
        <v>1643</v>
      </c>
      <c r="D99" s="9">
        <v>2023</v>
      </c>
      <c r="E99" s="5"/>
      <c r="F99" s="5"/>
      <c r="G99" s="5"/>
      <c r="H99" s="11"/>
    </row>
    <row r="100" spans="1:8" x14ac:dyDescent="0.35">
      <c r="A100" s="9">
        <v>191</v>
      </c>
      <c r="B100" s="11" t="s">
        <v>1151</v>
      </c>
      <c r="C100" s="11" t="s">
        <v>1152</v>
      </c>
      <c r="D100" s="9">
        <v>2023</v>
      </c>
      <c r="E100" s="5"/>
      <c r="F100" s="5"/>
      <c r="G100" s="5"/>
      <c r="H100" s="11"/>
    </row>
    <row r="101" spans="1:8" x14ac:dyDescent="0.35">
      <c r="A101" s="9">
        <v>189</v>
      </c>
      <c r="B101" s="11" t="s">
        <v>4747</v>
      </c>
      <c r="C101" s="11" t="s">
        <v>4748</v>
      </c>
      <c r="D101" s="9">
        <v>2022</v>
      </c>
      <c r="E101" s="5"/>
      <c r="F101" s="5"/>
      <c r="G101" s="5"/>
      <c r="H101" s="11"/>
    </row>
    <row r="102" spans="1:8" x14ac:dyDescent="0.35">
      <c r="A102" s="9">
        <v>188</v>
      </c>
      <c r="B102" s="11" t="s">
        <v>5172</v>
      </c>
      <c r="C102" s="11" t="s">
        <v>5173</v>
      </c>
      <c r="D102" s="9">
        <v>2021</v>
      </c>
      <c r="E102" s="5"/>
      <c r="F102" s="5"/>
      <c r="G102" s="5"/>
      <c r="H102" s="11"/>
    </row>
    <row r="103" spans="1:8" x14ac:dyDescent="0.35">
      <c r="A103" s="9">
        <v>186</v>
      </c>
      <c r="B103" s="11" t="s">
        <v>5180</v>
      </c>
      <c r="C103" s="11" t="s">
        <v>5181</v>
      </c>
      <c r="D103" s="9">
        <v>2023</v>
      </c>
      <c r="E103" s="5"/>
      <c r="F103" s="5"/>
      <c r="G103" s="5"/>
      <c r="H103" s="11"/>
    </row>
    <row r="104" spans="1:8" x14ac:dyDescent="0.35">
      <c r="A104" s="9">
        <v>186</v>
      </c>
      <c r="B104" s="11" t="s">
        <v>3120</v>
      </c>
      <c r="C104" s="11" t="s">
        <v>3121</v>
      </c>
      <c r="D104" s="9">
        <v>2021</v>
      </c>
      <c r="E104" s="5"/>
      <c r="F104" s="5"/>
      <c r="G104" s="5"/>
      <c r="H104" s="11"/>
    </row>
    <row r="105" spans="1:8" x14ac:dyDescent="0.35">
      <c r="A105" s="9">
        <v>184</v>
      </c>
      <c r="B105" s="11" t="s">
        <v>2495</v>
      </c>
      <c r="C105" s="11" t="s">
        <v>2496</v>
      </c>
      <c r="D105" s="9">
        <v>2021</v>
      </c>
      <c r="E105" s="5"/>
      <c r="F105" s="5"/>
      <c r="G105" s="5"/>
      <c r="H105" s="11"/>
    </row>
    <row r="106" spans="1:8" x14ac:dyDescent="0.35">
      <c r="A106" s="9">
        <v>181</v>
      </c>
      <c r="B106" s="11" t="s">
        <v>3331</v>
      </c>
      <c r="C106" s="11" t="s">
        <v>3332</v>
      </c>
      <c r="D106" s="9">
        <v>2022</v>
      </c>
      <c r="E106" s="5"/>
      <c r="F106" s="5"/>
      <c r="G106" s="5"/>
      <c r="H106" s="11"/>
    </row>
    <row r="107" spans="1:8" x14ac:dyDescent="0.35">
      <c r="A107" s="9">
        <v>179</v>
      </c>
      <c r="B107" s="11" t="s">
        <v>5447</v>
      </c>
      <c r="C107" s="11" t="s">
        <v>5448</v>
      </c>
      <c r="D107" s="9">
        <v>2023</v>
      </c>
      <c r="E107" s="5"/>
      <c r="F107" s="5"/>
      <c r="G107" s="5"/>
      <c r="H107" s="11"/>
    </row>
    <row r="108" spans="1:8" x14ac:dyDescent="0.35">
      <c r="A108" s="9">
        <v>178</v>
      </c>
      <c r="B108" s="11" t="s">
        <v>360</v>
      </c>
      <c r="C108" s="11" t="s">
        <v>361</v>
      </c>
      <c r="D108" s="9">
        <v>2022</v>
      </c>
      <c r="E108" s="5"/>
      <c r="F108" s="5"/>
      <c r="G108" s="5"/>
      <c r="H108" s="11"/>
    </row>
    <row r="109" spans="1:8" x14ac:dyDescent="0.35">
      <c r="A109" s="9">
        <v>178</v>
      </c>
      <c r="B109" s="11" t="s">
        <v>4061</v>
      </c>
      <c r="C109" s="11" t="s">
        <v>4062</v>
      </c>
      <c r="D109" s="9">
        <v>2021</v>
      </c>
      <c r="E109" s="5"/>
      <c r="F109" s="5"/>
      <c r="G109" s="5"/>
      <c r="H109" s="11"/>
    </row>
    <row r="110" spans="1:8" x14ac:dyDescent="0.35">
      <c r="A110" s="9">
        <v>178</v>
      </c>
      <c r="B110" s="11" t="s">
        <v>2249</v>
      </c>
      <c r="C110" s="11" t="s">
        <v>2250</v>
      </c>
      <c r="D110" s="9">
        <v>2021</v>
      </c>
      <c r="E110" s="5"/>
      <c r="F110" s="5"/>
      <c r="G110" s="5"/>
      <c r="H110" s="11"/>
    </row>
    <row r="111" spans="1:8" x14ac:dyDescent="0.35">
      <c r="A111" s="9">
        <v>177</v>
      </c>
      <c r="B111" s="11" t="s">
        <v>6854</v>
      </c>
      <c r="C111" s="11" t="s">
        <v>6855</v>
      </c>
      <c r="D111" s="9">
        <v>2021</v>
      </c>
      <c r="E111" s="5"/>
      <c r="F111" s="5"/>
      <c r="G111" s="5"/>
      <c r="H111" s="11"/>
    </row>
    <row r="112" spans="1:8" x14ac:dyDescent="0.35">
      <c r="A112" s="9">
        <v>177</v>
      </c>
      <c r="B112" s="11" t="s">
        <v>5007</v>
      </c>
      <c r="C112" s="11" t="s">
        <v>5008</v>
      </c>
      <c r="D112" s="9">
        <v>2021</v>
      </c>
      <c r="E112" s="5"/>
      <c r="F112" s="5"/>
      <c r="G112" s="5"/>
      <c r="H112" s="11"/>
    </row>
    <row r="113" spans="1:8" x14ac:dyDescent="0.35">
      <c r="A113" s="9">
        <v>177</v>
      </c>
      <c r="B113" s="11" t="s">
        <v>1657</v>
      </c>
      <c r="C113" s="11" t="s">
        <v>1658</v>
      </c>
      <c r="D113" s="9">
        <v>2021</v>
      </c>
      <c r="E113" s="5"/>
      <c r="F113" s="5"/>
      <c r="G113" s="5"/>
      <c r="H113" s="11"/>
    </row>
    <row r="114" spans="1:8" x14ac:dyDescent="0.35">
      <c r="A114" s="9">
        <v>176</v>
      </c>
      <c r="B114" s="11" t="s">
        <v>7021</v>
      </c>
      <c r="C114" s="11" t="s">
        <v>7022</v>
      </c>
      <c r="D114" s="9">
        <v>2021</v>
      </c>
      <c r="E114" s="5"/>
      <c r="F114" s="5"/>
      <c r="G114" s="5"/>
      <c r="H114" s="11"/>
    </row>
    <row r="115" spans="1:8" x14ac:dyDescent="0.35">
      <c r="A115" s="9">
        <v>175</v>
      </c>
      <c r="B115" s="11" t="s">
        <v>2390</v>
      </c>
      <c r="C115" s="11" t="s">
        <v>2391</v>
      </c>
      <c r="D115" s="9">
        <v>2021</v>
      </c>
      <c r="E115" s="5"/>
      <c r="F115" s="5"/>
      <c r="G115" s="5"/>
      <c r="H115" s="11"/>
    </row>
    <row r="116" spans="1:8" x14ac:dyDescent="0.35">
      <c r="A116" s="9">
        <v>174</v>
      </c>
      <c r="B116" s="11" t="s">
        <v>6536</v>
      </c>
      <c r="C116" s="11" t="s">
        <v>6537</v>
      </c>
      <c r="D116" s="9">
        <v>2021</v>
      </c>
      <c r="E116" s="5"/>
      <c r="F116" s="5"/>
      <c r="G116" s="5"/>
      <c r="H116" s="11"/>
    </row>
    <row r="117" spans="1:8" x14ac:dyDescent="0.35">
      <c r="A117" s="9">
        <v>173</v>
      </c>
      <c r="B117" s="11" t="s">
        <v>5838</v>
      </c>
      <c r="C117" s="11" t="s">
        <v>5839</v>
      </c>
      <c r="D117" s="9">
        <v>2021</v>
      </c>
      <c r="E117" s="5"/>
      <c r="F117" s="5"/>
      <c r="G117" s="5"/>
      <c r="H117" s="11"/>
    </row>
    <row r="118" spans="1:8" x14ac:dyDescent="0.35">
      <c r="A118" s="9">
        <v>172</v>
      </c>
      <c r="B118" s="11" t="s">
        <v>449</v>
      </c>
      <c r="C118" s="11" t="s">
        <v>450</v>
      </c>
      <c r="D118" s="9">
        <v>2021</v>
      </c>
      <c r="E118" s="5"/>
      <c r="F118" s="5"/>
      <c r="G118" s="5"/>
      <c r="H118" s="11"/>
    </row>
    <row r="119" spans="1:8" x14ac:dyDescent="0.35">
      <c r="A119" s="9">
        <v>170</v>
      </c>
      <c r="B119" s="11" t="s">
        <v>1837</v>
      </c>
      <c r="C119" s="11" t="s">
        <v>1838</v>
      </c>
      <c r="D119" s="9">
        <v>2021</v>
      </c>
      <c r="E119" s="5"/>
      <c r="F119" s="5"/>
      <c r="G119" s="5"/>
      <c r="H119" s="11"/>
    </row>
    <row r="120" spans="1:8" x14ac:dyDescent="0.35">
      <c r="A120" s="9">
        <v>169</v>
      </c>
      <c r="B120" s="11" t="s">
        <v>4703</v>
      </c>
      <c r="C120" s="11" t="s">
        <v>4704</v>
      </c>
      <c r="D120" s="9">
        <v>2021</v>
      </c>
      <c r="E120" s="5"/>
      <c r="F120" s="5"/>
      <c r="G120" s="5"/>
      <c r="H120" s="11"/>
    </row>
    <row r="121" spans="1:8" x14ac:dyDescent="0.35">
      <c r="A121" s="9">
        <v>167</v>
      </c>
      <c r="B121" s="11" t="s">
        <v>6351</v>
      </c>
      <c r="C121" s="11" t="s">
        <v>6352</v>
      </c>
      <c r="D121" s="9">
        <v>2021</v>
      </c>
      <c r="E121" s="5"/>
      <c r="F121" s="5"/>
      <c r="G121" s="5"/>
      <c r="H121" s="11"/>
    </row>
    <row r="122" spans="1:8" x14ac:dyDescent="0.35">
      <c r="A122" s="9">
        <v>167</v>
      </c>
      <c r="B122" s="11" t="s">
        <v>1286</v>
      </c>
      <c r="C122" s="11" t="s">
        <v>1287</v>
      </c>
      <c r="D122" s="9">
        <v>2021</v>
      </c>
      <c r="E122" s="5"/>
      <c r="F122" s="5"/>
      <c r="G122" s="5"/>
      <c r="H122" s="11"/>
    </row>
    <row r="123" spans="1:8" x14ac:dyDescent="0.35">
      <c r="A123" s="9">
        <v>166</v>
      </c>
      <c r="B123" s="11" t="s">
        <v>4332</v>
      </c>
      <c r="C123" s="11" t="s">
        <v>4333</v>
      </c>
      <c r="D123" s="9">
        <v>2021</v>
      </c>
      <c r="E123" s="5"/>
      <c r="F123" s="5"/>
      <c r="G123" s="5"/>
      <c r="H123" s="11"/>
    </row>
    <row r="124" spans="1:8" x14ac:dyDescent="0.35">
      <c r="A124" s="9">
        <v>166</v>
      </c>
      <c r="B124" s="11" t="s">
        <v>2623</v>
      </c>
      <c r="C124" s="11" t="s">
        <v>2624</v>
      </c>
      <c r="D124" s="9">
        <v>2021</v>
      </c>
      <c r="E124" s="5"/>
      <c r="F124" s="5"/>
      <c r="G124" s="5"/>
      <c r="H124" s="11"/>
    </row>
    <row r="125" spans="1:8" x14ac:dyDescent="0.35">
      <c r="A125" s="9">
        <v>165</v>
      </c>
      <c r="B125" s="11" t="s">
        <v>1694</v>
      </c>
      <c r="C125" s="11" t="s">
        <v>1695</v>
      </c>
      <c r="D125" s="9">
        <v>2022</v>
      </c>
      <c r="E125" s="5"/>
      <c r="F125" s="5"/>
      <c r="G125" s="5"/>
      <c r="H125" s="11"/>
    </row>
    <row r="126" spans="1:8" x14ac:dyDescent="0.35">
      <c r="A126" s="9">
        <v>165</v>
      </c>
      <c r="B126" s="11" t="s">
        <v>5613</v>
      </c>
      <c r="C126" s="11" t="s">
        <v>5614</v>
      </c>
      <c r="D126" s="9">
        <v>2021</v>
      </c>
      <c r="E126" s="5"/>
      <c r="F126" s="5"/>
      <c r="G126" s="5"/>
      <c r="H126" s="11"/>
    </row>
    <row r="127" spans="1:8" x14ac:dyDescent="0.35">
      <c r="A127" s="9">
        <v>165</v>
      </c>
      <c r="B127" s="11" t="s">
        <v>6527</v>
      </c>
      <c r="C127" s="11" t="s">
        <v>6528</v>
      </c>
      <c r="D127" s="9">
        <v>2021</v>
      </c>
      <c r="E127" s="5"/>
      <c r="F127" s="5"/>
      <c r="G127" s="5"/>
      <c r="H127" s="11"/>
    </row>
    <row r="128" spans="1:8" x14ac:dyDescent="0.35">
      <c r="A128" s="9">
        <v>165</v>
      </c>
      <c r="B128" s="11" t="s">
        <v>5988</v>
      </c>
      <c r="C128" s="11" t="s">
        <v>5989</v>
      </c>
      <c r="D128" s="9">
        <v>2022</v>
      </c>
      <c r="E128" s="5"/>
      <c r="F128" s="5"/>
      <c r="G128" s="5"/>
      <c r="H128" s="11"/>
    </row>
    <row r="129" spans="1:8" x14ac:dyDescent="0.35">
      <c r="A129" s="9">
        <v>163</v>
      </c>
      <c r="B129" s="11" t="s">
        <v>2339</v>
      </c>
      <c r="C129" s="11" t="s">
        <v>2340</v>
      </c>
      <c r="D129" s="9">
        <v>2022</v>
      </c>
      <c r="E129" s="5"/>
      <c r="F129" s="5"/>
      <c r="G129" s="5"/>
      <c r="H129" s="11"/>
    </row>
    <row r="130" spans="1:8" x14ac:dyDescent="0.35">
      <c r="A130" s="9">
        <v>163</v>
      </c>
      <c r="B130" s="11" t="s">
        <v>6488</v>
      </c>
      <c r="C130" s="11" t="s">
        <v>6489</v>
      </c>
      <c r="D130" s="9">
        <v>2023</v>
      </c>
      <c r="E130" s="5"/>
      <c r="F130" s="5"/>
      <c r="G130" s="5"/>
      <c r="H130" s="11"/>
    </row>
    <row r="131" spans="1:8" x14ac:dyDescent="0.35">
      <c r="A131" s="9">
        <v>163</v>
      </c>
      <c r="B131" s="11" t="s">
        <v>3921</v>
      </c>
      <c r="C131" s="11" t="s">
        <v>3922</v>
      </c>
      <c r="D131" s="9">
        <v>2023</v>
      </c>
      <c r="E131" s="5"/>
      <c r="F131" s="5"/>
      <c r="G131" s="5"/>
      <c r="H131" s="11"/>
    </row>
    <row r="132" spans="1:8" x14ac:dyDescent="0.35">
      <c r="A132" s="9">
        <v>162</v>
      </c>
      <c r="B132" s="11" t="s">
        <v>3032</v>
      </c>
      <c r="C132" s="11" t="s">
        <v>3033</v>
      </c>
      <c r="D132" s="9">
        <v>2021</v>
      </c>
      <c r="E132" s="5"/>
      <c r="F132" s="5"/>
      <c r="G132" s="5"/>
      <c r="H132" s="11"/>
    </row>
    <row r="133" spans="1:8" x14ac:dyDescent="0.35">
      <c r="A133" s="9">
        <v>159</v>
      </c>
      <c r="B133" s="11" t="s">
        <v>1335</v>
      </c>
      <c r="C133" s="11" t="s">
        <v>1336</v>
      </c>
      <c r="D133" s="9">
        <v>2022</v>
      </c>
      <c r="E133" s="5"/>
      <c r="F133" s="5"/>
      <c r="G133" s="5"/>
      <c r="H133" s="11"/>
    </row>
    <row r="134" spans="1:8" x14ac:dyDescent="0.35">
      <c r="A134" s="9">
        <v>159</v>
      </c>
      <c r="B134" s="11" t="s">
        <v>951</v>
      </c>
      <c r="C134" s="11" t="s">
        <v>952</v>
      </c>
      <c r="D134" s="9">
        <v>2022</v>
      </c>
      <c r="E134" s="5"/>
      <c r="F134" s="5"/>
      <c r="G134" s="5"/>
      <c r="H134" s="11"/>
    </row>
    <row r="135" spans="1:8" x14ac:dyDescent="0.35">
      <c r="A135" s="9">
        <v>158</v>
      </c>
      <c r="B135" s="11" t="s">
        <v>5652</v>
      </c>
      <c r="C135" s="11" t="s">
        <v>5653</v>
      </c>
      <c r="D135" s="9">
        <v>2022</v>
      </c>
      <c r="E135" s="5"/>
      <c r="F135" s="5"/>
      <c r="G135" s="5"/>
      <c r="H135" s="11"/>
    </row>
    <row r="136" spans="1:8" x14ac:dyDescent="0.35">
      <c r="A136" s="9">
        <v>156</v>
      </c>
      <c r="B136" s="11" t="s">
        <v>5667</v>
      </c>
      <c r="C136" s="11" t="s">
        <v>5668</v>
      </c>
      <c r="D136" s="9">
        <v>2021</v>
      </c>
      <c r="E136" s="5"/>
      <c r="F136" s="5"/>
      <c r="G136" s="5"/>
      <c r="H136" s="11"/>
    </row>
    <row r="137" spans="1:8" x14ac:dyDescent="0.35">
      <c r="A137" s="9">
        <v>156</v>
      </c>
      <c r="B137" s="11" t="s">
        <v>5729</v>
      </c>
      <c r="C137" s="11" t="s">
        <v>5730</v>
      </c>
      <c r="D137" s="9">
        <v>2021</v>
      </c>
      <c r="E137" s="5"/>
      <c r="F137" s="5"/>
      <c r="G137" s="5"/>
      <c r="H137" s="11"/>
    </row>
    <row r="138" spans="1:8" x14ac:dyDescent="0.35">
      <c r="A138" s="9">
        <v>156</v>
      </c>
      <c r="B138" s="11" t="s">
        <v>1258</v>
      </c>
      <c r="C138" s="11" t="s">
        <v>1259</v>
      </c>
      <c r="D138" s="9">
        <v>2023</v>
      </c>
      <c r="E138" s="5"/>
      <c r="F138" s="5"/>
      <c r="G138" s="5"/>
      <c r="H138" s="11"/>
    </row>
    <row r="139" spans="1:8" x14ac:dyDescent="0.35">
      <c r="A139" s="9">
        <v>155</v>
      </c>
      <c r="B139" s="11" t="s">
        <v>4589</v>
      </c>
      <c r="C139" s="11" t="s">
        <v>4590</v>
      </c>
      <c r="D139" s="9">
        <v>2021</v>
      </c>
      <c r="E139" s="5"/>
      <c r="F139" s="5"/>
      <c r="G139" s="5"/>
      <c r="H139" s="11"/>
    </row>
    <row r="140" spans="1:8" x14ac:dyDescent="0.35">
      <c r="A140" s="9">
        <v>154</v>
      </c>
      <c r="B140" s="11" t="s">
        <v>7272</v>
      </c>
      <c r="C140" s="11" t="s">
        <v>7273</v>
      </c>
      <c r="D140" s="9">
        <v>2022</v>
      </c>
      <c r="E140" s="5"/>
      <c r="F140" s="5"/>
      <c r="G140" s="5"/>
      <c r="H140" s="11"/>
    </row>
    <row r="141" spans="1:8" x14ac:dyDescent="0.35">
      <c r="A141" s="9">
        <v>153</v>
      </c>
      <c r="B141" s="11" t="s">
        <v>5879</v>
      </c>
      <c r="C141" s="11" t="s">
        <v>5880</v>
      </c>
      <c r="D141" s="9">
        <v>2021</v>
      </c>
      <c r="E141" s="5"/>
      <c r="F141" s="5"/>
      <c r="G141" s="5"/>
      <c r="H141" s="11"/>
    </row>
    <row r="142" spans="1:8" x14ac:dyDescent="0.35">
      <c r="A142" s="9">
        <v>153</v>
      </c>
      <c r="B142" s="11" t="s">
        <v>5096</v>
      </c>
      <c r="C142" s="11" t="s">
        <v>5097</v>
      </c>
      <c r="D142" s="9">
        <v>2021</v>
      </c>
      <c r="E142" s="5"/>
      <c r="F142" s="5"/>
      <c r="G142" s="5"/>
      <c r="H142" s="11"/>
    </row>
    <row r="143" spans="1:8" x14ac:dyDescent="0.35">
      <c r="A143" s="9">
        <v>151</v>
      </c>
      <c r="B143" s="11" t="s">
        <v>3666</v>
      </c>
      <c r="C143" s="11" t="s">
        <v>3667</v>
      </c>
      <c r="D143" s="9">
        <v>2021</v>
      </c>
      <c r="E143" s="5"/>
      <c r="F143" s="5"/>
      <c r="G143" s="5"/>
      <c r="H143" s="11"/>
    </row>
    <row r="144" spans="1:8" x14ac:dyDescent="0.35">
      <c r="A144" s="9">
        <v>150</v>
      </c>
      <c r="B144" s="11" t="s">
        <v>407</v>
      </c>
      <c r="C144" s="11" t="s">
        <v>408</v>
      </c>
      <c r="D144" s="9">
        <v>2021</v>
      </c>
      <c r="E144" s="5"/>
      <c r="F144" s="5"/>
      <c r="G144" s="5"/>
      <c r="H144" s="11"/>
    </row>
    <row r="145" spans="1:8" x14ac:dyDescent="0.35">
      <c r="A145" s="9">
        <v>150</v>
      </c>
      <c r="B145" s="11" t="s">
        <v>1532</v>
      </c>
      <c r="C145" s="11" t="s">
        <v>1533</v>
      </c>
      <c r="D145" s="9">
        <v>2021</v>
      </c>
      <c r="E145" s="5"/>
      <c r="F145" s="5"/>
      <c r="G145" s="5"/>
      <c r="H145" s="11"/>
    </row>
    <row r="146" spans="1:8" x14ac:dyDescent="0.35">
      <c r="A146" s="9">
        <v>150</v>
      </c>
      <c r="B146" s="11" t="s">
        <v>1624</v>
      </c>
      <c r="C146" s="11" t="s">
        <v>1625</v>
      </c>
      <c r="D146" s="9">
        <v>2021</v>
      </c>
      <c r="E146" s="5"/>
      <c r="F146" s="5"/>
      <c r="G146" s="5"/>
      <c r="H146" s="11"/>
    </row>
    <row r="147" spans="1:8" x14ac:dyDescent="0.35">
      <c r="A147" s="9">
        <v>150</v>
      </c>
      <c r="B147" s="11" t="s">
        <v>1594</v>
      </c>
      <c r="C147" s="11" t="s">
        <v>1595</v>
      </c>
      <c r="D147" s="9">
        <v>2022</v>
      </c>
      <c r="E147" s="5"/>
      <c r="F147" s="5"/>
      <c r="G147" s="5"/>
      <c r="H147" s="11"/>
    </row>
    <row r="148" spans="1:8" x14ac:dyDescent="0.35">
      <c r="A148" s="9">
        <v>150</v>
      </c>
      <c r="B148" s="11" t="s">
        <v>1180</v>
      </c>
      <c r="C148" s="11" t="s">
        <v>1181</v>
      </c>
      <c r="D148" s="9">
        <v>2021</v>
      </c>
      <c r="E148" s="5"/>
      <c r="F148" s="5"/>
      <c r="G148" s="5"/>
      <c r="H148" s="11"/>
    </row>
    <row r="149" spans="1:8" x14ac:dyDescent="0.35">
      <c r="A149" s="9">
        <v>149</v>
      </c>
      <c r="B149" s="11" t="s">
        <v>6341</v>
      </c>
      <c r="C149" s="11" t="s">
        <v>6342</v>
      </c>
      <c r="D149" s="9">
        <v>2022</v>
      </c>
      <c r="E149" s="5"/>
      <c r="F149" s="5"/>
      <c r="G149" s="5"/>
      <c r="H149" s="11"/>
    </row>
    <row r="150" spans="1:8" x14ac:dyDescent="0.35">
      <c r="A150" s="9">
        <v>149</v>
      </c>
      <c r="B150" s="11" t="s">
        <v>1503</v>
      </c>
      <c r="C150" s="11" t="s">
        <v>1504</v>
      </c>
      <c r="D150" s="9">
        <v>2022</v>
      </c>
      <c r="E150" s="5"/>
      <c r="F150" s="5"/>
      <c r="G150" s="5"/>
      <c r="H150" s="11"/>
    </row>
    <row r="151" spans="1:8" x14ac:dyDescent="0.35">
      <c r="A151" s="9">
        <v>149</v>
      </c>
      <c r="B151" s="11" t="s">
        <v>1721</v>
      </c>
      <c r="C151" s="11" t="s">
        <v>1722</v>
      </c>
      <c r="D151" s="9">
        <v>2022</v>
      </c>
      <c r="E151" s="5"/>
      <c r="F151" s="5"/>
      <c r="G151" s="5"/>
      <c r="H151" s="11"/>
    </row>
    <row r="152" spans="1:8" x14ac:dyDescent="0.35">
      <c r="A152" s="9">
        <v>149</v>
      </c>
      <c r="B152" s="11" t="s">
        <v>1526</v>
      </c>
      <c r="C152" s="11" t="s">
        <v>1527</v>
      </c>
      <c r="D152" s="9">
        <v>2022</v>
      </c>
      <c r="E152" s="5"/>
      <c r="F152" s="5"/>
      <c r="G152" s="5"/>
      <c r="H152" s="11"/>
    </row>
    <row r="153" spans="1:8" x14ac:dyDescent="0.35">
      <c r="A153" s="9">
        <v>148</v>
      </c>
      <c r="B153" s="11" t="s">
        <v>6395</v>
      </c>
      <c r="C153" s="11" t="s">
        <v>6396</v>
      </c>
      <c r="D153" s="9">
        <v>2022</v>
      </c>
      <c r="E153" s="5"/>
      <c r="F153" s="5"/>
      <c r="G153" s="5"/>
      <c r="H153" s="11"/>
    </row>
    <row r="154" spans="1:8" x14ac:dyDescent="0.35">
      <c r="A154" s="9">
        <v>147</v>
      </c>
      <c r="B154" s="11" t="s">
        <v>5495</v>
      </c>
      <c r="C154" s="11" t="s">
        <v>5496</v>
      </c>
      <c r="D154" s="9">
        <v>2022</v>
      </c>
      <c r="E154" s="5"/>
      <c r="F154" s="5"/>
      <c r="G154" s="5"/>
      <c r="H154" s="11"/>
    </row>
    <row r="155" spans="1:8" x14ac:dyDescent="0.35">
      <c r="A155" s="9">
        <v>146</v>
      </c>
      <c r="B155" s="11" t="s">
        <v>1461</v>
      </c>
      <c r="C155" s="11" t="s">
        <v>1462</v>
      </c>
      <c r="D155" s="9">
        <v>2022</v>
      </c>
      <c r="E155" s="5"/>
      <c r="F155" s="5"/>
      <c r="G155" s="5"/>
      <c r="H155" s="11"/>
    </row>
    <row r="156" spans="1:8" x14ac:dyDescent="0.35">
      <c r="A156" s="9">
        <v>146</v>
      </c>
      <c r="B156" s="11" t="s">
        <v>876</v>
      </c>
      <c r="C156" s="11" t="s">
        <v>877</v>
      </c>
      <c r="D156" s="9">
        <v>2023</v>
      </c>
      <c r="E156" s="5"/>
      <c r="F156" s="5"/>
      <c r="G156" s="5"/>
      <c r="H156" s="11"/>
    </row>
    <row r="157" spans="1:8" x14ac:dyDescent="0.35">
      <c r="A157" s="9">
        <v>146</v>
      </c>
      <c r="B157" s="11" t="s">
        <v>2814</v>
      </c>
      <c r="C157" s="11" t="s">
        <v>2815</v>
      </c>
      <c r="D157" s="9">
        <v>2021</v>
      </c>
      <c r="E157" s="5"/>
      <c r="F157" s="5"/>
      <c r="G157" s="5"/>
      <c r="H157" s="11"/>
    </row>
    <row r="158" spans="1:8" x14ac:dyDescent="0.35">
      <c r="A158" s="9">
        <v>146</v>
      </c>
      <c r="B158" s="11" t="s">
        <v>1098</v>
      </c>
      <c r="C158" s="11" t="s">
        <v>1099</v>
      </c>
      <c r="D158" s="9">
        <v>2021</v>
      </c>
      <c r="E158" s="5"/>
      <c r="F158" s="5"/>
      <c r="G158" s="5"/>
      <c r="H158" s="11"/>
    </row>
    <row r="159" spans="1:8" x14ac:dyDescent="0.35">
      <c r="A159" s="9">
        <v>146</v>
      </c>
      <c r="B159" s="11" t="s">
        <v>4738</v>
      </c>
      <c r="C159" s="11" t="s">
        <v>4739</v>
      </c>
      <c r="D159" s="9">
        <v>2024</v>
      </c>
      <c r="E159" s="5"/>
      <c r="F159" s="5"/>
      <c r="G159" s="5"/>
      <c r="H159" s="11"/>
    </row>
    <row r="160" spans="1:8" x14ac:dyDescent="0.35">
      <c r="A160" s="9">
        <v>145</v>
      </c>
      <c r="B160" s="11" t="s">
        <v>5371</v>
      </c>
      <c r="C160" s="11" t="s">
        <v>5372</v>
      </c>
      <c r="D160" s="9">
        <v>2021</v>
      </c>
      <c r="E160" s="5"/>
      <c r="F160" s="5"/>
      <c r="G160" s="5"/>
      <c r="H160" s="11"/>
    </row>
    <row r="161" spans="1:8" x14ac:dyDescent="0.35">
      <c r="A161" s="9">
        <v>145</v>
      </c>
      <c r="B161" s="11" t="s">
        <v>6935</v>
      </c>
      <c r="C161" s="11" t="s">
        <v>6936</v>
      </c>
      <c r="D161" s="9">
        <v>2021</v>
      </c>
      <c r="E161" s="5"/>
      <c r="F161" s="5"/>
      <c r="G161" s="5"/>
      <c r="H161" s="11"/>
    </row>
    <row r="162" spans="1:8" x14ac:dyDescent="0.35">
      <c r="A162" s="9">
        <v>144</v>
      </c>
      <c r="B162" s="11" t="s">
        <v>1202</v>
      </c>
      <c r="C162" s="11" t="s">
        <v>1203</v>
      </c>
      <c r="D162" s="9">
        <v>2021</v>
      </c>
      <c r="E162" s="5"/>
      <c r="F162" s="5"/>
      <c r="G162" s="5"/>
      <c r="H162" s="11"/>
    </row>
    <row r="163" spans="1:8" x14ac:dyDescent="0.35">
      <c r="A163" s="9">
        <v>144</v>
      </c>
      <c r="B163" s="11" t="s">
        <v>6771</v>
      </c>
      <c r="C163" s="11" t="s">
        <v>6772</v>
      </c>
      <c r="D163" s="9">
        <v>2021</v>
      </c>
      <c r="E163" s="5"/>
      <c r="F163" s="5"/>
      <c r="G163" s="5"/>
      <c r="H163" s="11"/>
    </row>
    <row r="164" spans="1:8" x14ac:dyDescent="0.35">
      <c r="A164" s="9">
        <v>143</v>
      </c>
      <c r="B164" s="11" t="s">
        <v>2714</v>
      </c>
      <c r="C164" s="11" t="s">
        <v>2715</v>
      </c>
      <c r="D164" s="9">
        <v>2021</v>
      </c>
      <c r="E164" s="5"/>
      <c r="F164" s="5"/>
      <c r="G164" s="5"/>
      <c r="H164" s="11"/>
    </row>
    <row r="165" spans="1:8" x14ac:dyDescent="0.35">
      <c r="A165" s="9">
        <v>142</v>
      </c>
      <c r="B165" s="11" t="s">
        <v>7030</v>
      </c>
      <c r="C165" s="11" t="s">
        <v>7031</v>
      </c>
      <c r="D165" s="9">
        <v>2023</v>
      </c>
      <c r="E165" s="5"/>
      <c r="F165" s="5"/>
      <c r="G165" s="5"/>
      <c r="H165" s="11"/>
    </row>
    <row r="166" spans="1:8" x14ac:dyDescent="0.35">
      <c r="A166" s="9">
        <v>141</v>
      </c>
      <c r="B166" s="11" t="s">
        <v>1566</v>
      </c>
      <c r="C166" s="11" t="s">
        <v>1567</v>
      </c>
      <c r="D166" s="9">
        <v>2021</v>
      </c>
      <c r="E166" s="5"/>
      <c r="F166" s="5"/>
      <c r="G166" s="5"/>
      <c r="H166" s="11"/>
    </row>
    <row r="167" spans="1:8" x14ac:dyDescent="0.35">
      <c r="A167" s="9">
        <v>141</v>
      </c>
      <c r="B167" s="11" t="s">
        <v>1300</v>
      </c>
      <c r="C167" s="11" t="s">
        <v>2261</v>
      </c>
      <c r="D167" s="9">
        <v>2022</v>
      </c>
      <c r="E167" s="5"/>
      <c r="F167" s="5"/>
      <c r="G167" s="5"/>
      <c r="H167" s="11"/>
    </row>
    <row r="168" spans="1:8" x14ac:dyDescent="0.35">
      <c r="A168" s="9">
        <v>141</v>
      </c>
      <c r="B168" s="11" t="s">
        <v>2502</v>
      </c>
      <c r="C168" s="11" t="s">
        <v>2503</v>
      </c>
      <c r="D168" s="9">
        <v>2021</v>
      </c>
      <c r="E168" s="5"/>
      <c r="F168" s="5"/>
      <c r="G168" s="5"/>
      <c r="H168" s="11"/>
    </row>
    <row r="169" spans="1:8" x14ac:dyDescent="0.35">
      <c r="A169" s="9">
        <v>140</v>
      </c>
      <c r="B169" s="11" t="s">
        <v>3704</v>
      </c>
      <c r="C169" s="11" t="s">
        <v>3705</v>
      </c>
      <c r="D169" s="9">
        <v>2023</v>
      </c>
      <c r="E169" s="5"/>
      <c r="F169" s="5"/>
      <c r="G169" s="5"/>
      <c r="H169" s="11"/>
    </row>
    <row r="170" spans="1:8" x14ac:dyDescent="0.35">
      <c r="A170" s="9">
        <v>140</v>
      </c>
      <c r="B170" s="11" t="s">
        <v>1385</v>
      </c>
      <c r="C170" s="11" t="s">
        <v>1386</v>
      </c>
      <c r="D170" s="9">
        <v>2023</v>
      </c>
      <c r="E170" s="5"/>
      <c r="F170" s="5"/>
      <c r="G170" s="5"/>
      <c r="H170" s="11"/>
    </row>
    <row r="171" spans="1:8" x14ac:dyDescent="0.35">
      <c r="A171" s="9">
        <v>140</v>
      </c>
      <c r="B171" s="11" t="s">
        <v>221</v>
      </c>
      <c r="C171" s="11" t="s">
        <v>222</v>
      </c>
      <c r="D171" s="9">
        <v>2023</v>
      </c>
      <c r="E171" s="5"/>
      <c r="F171" s="5"/>
      <c r="G171" s="5"/>
      <c r="H171" s="11"/>
    </row>
    <row r="172" spans="1:8" x14ac:dyDescent="0.35">
      <c r="A172" s="9">
        <v>139</v>
      </c>
      <c r="B172" s="11" t="s">
        <v>6908</v>
      </c>
      <c r="C172" s="11" t="s">
        <v>6909</v>
      </c>
      <c r="D172" s="9">
        <v>2022</v>
      </c>
      <c r="E172" s="5"/>
      <c r="F172" s="5"/>
      <c r="G172" s="5"/>
      <c r="H172" s="11"/>
    </row>
    <row r="173" spans="1:8" x14ac:dyDescent="0.35">
      <c r="A173" s="9">
        <v>139</v>
      </c>
      <c r="B173" s="11" t="s">
        <v>368</v>
      </c>
      <c r="C173" s="11" t="s">
        <v>369</v>
      </c>
      <c r="D173" s="9">
        <v>2023</v>
      </c>
      <c r="E173" s="5"/>
      <c r="F173" s="5"/>
      <c r="G173" s="5"/>
      <c r="H173" s="11"/>
    </row>
    <row r="174" spans="1:8" x14ac:dyDescent="0.35">
      <c r="A174" s="9">
        <v>139</v>
      </c>
      <c r="B174" s="11" t="s">
        <v>2403</v>
      </c>
      <c r="C174" s="11" t="s">
        <v>2404</v>
      </c>
      <c r="D174" s="9">
        <v>2024</v>
      </c>
      <c r="E174" s="5"/>
      <c r="F174" s="5"/>
      <c r="G174" s="5"/>
      <c r="H174" s="11"/>
    </row>
    <row r="175" spans="1:8" x14ac:dyDescent="0.35">
      <c r="A175" s="9">
        <v>139</v>
      </c>
      <c r="B175" s="11" t="s">
        <v>4848</v>
      </c>
      <c r="C175" s="11" t="s">
        <v>4849</v>
      </c>
      <c r="D175" s="9">
        <v>2021</v>
      </c>
      <c r="E175" s="5"/>
      <c r="F175" s="5"/>
      <c r="G175" s="5"/>
      <c r="H175" s="11"/>
    </row>
    <row r="176" spans="1:8" x14ac:dyDescent="0.35">
      <c r="A176" s="9">
        <v>139</v>
      </c>
      <c r="B176" s="11" t="s">
        <v>6292</v>
      </c>
      <c r="C176" s="11" t="s">
        <v>6293</v>
      </c>
      <c r="D176" s="9">
        <v>2022</v>
      </c>
      <c r="E176" s="5"/>
      <c r="F176" s="5"/>
      <c r="G176" s="5"/>
      <c r="H176" s="11"/>
    </row>
    <row r="177" spans="1:8" x14ac:dyDescent="0.35">
      <c r="A177" s="9">
        <v>139</v>
      </c>
      <c r="B177" s="11" t="s">
        <v>1015</v>
      </c>
      <c r="C177" s="11" t="s">
        <v>1016</v>
      </c>
      <c r="D177" s="9">
        <v>2023</v>
      </c>
      <c r="E177" s="5"/>
      <c r="F177" s="5"/>
      <c r="G177" s="5"/>
      <c r="H177" s="11"/>
    </row>
    <row r="178" spans="1:8" x14ac:dyDescent="0.35">
      <c r="A178" s="9">
        <v>138</v>
      </c>
      <c r="B178" s="11" t="s">
        <v>2555</v>
      </c>
      <c r="C178" s="11" t="s">
        <v>2556</v>
      </c>
      <c r="D178" s="9">
        <v>2023</v>
      </c>
      <c r="E178" s="5"/>
      <c r="F178" s="5"/>
      <c r="G178" s="5"/>
      <c r="H178" s="11"/>
    </row>
    <row r="179" spans="1:8" x14ac:dyDescent="0.35">
      <c r="A179" s="9">
        <v>138</v>
      </c>
      <c r="B179" s="11" t="s">
        <v>5335</v>
      </c>
      <c r="C179" s="11" t="s">
        <v>5336</v>
      </c>
      <c r="D179" s="9">
        <v>2021</v>
      </c>
      <c r="E179" s="5"/>
      <c r="F179" s="5"/>
      <c r="G179" s="5"/>
      <c r="H179" s="11"/>
    </row>
    <row r="180" spans="1:8" x14ac:dyDescent="0.35">
      <c r="A180" s="9">
        <v>138</v>
      </c>
      <c r="B180" s="11" t="s">
        <v>4451</v>
      </c>
      <c r="C180" s="11" t="s">
        <v>4452</v>
      </c>
      <c r="D180" s="9">
        <v>2023</v>
      </c>
      <c r="E180" s="5"/>
      <c r="F180" s="5"/>
      <c r="G180" s="5"/>
      <c r="H180" s="11"/>
    </row>
    <row r="181" spans="1:8" x14ac:dyDescent="0.35">
      <c r="A181" s="9">
        <v>137</v>
      </c>
      <c r="B181" s="11" t="s">
        <v>2958</v>
      </c>
      <c r="C181" s="11" t="s">
        <v>2959</v>
      </c>
      <c r="D181" s="9">
        <v>2021</v>
      </c>
      <c r="E181" s="5"/>
      <c r="F181" s="5"/>
      <c r="G181" s="5"/>
      <c r="H181" s="11"/>
    </row>
    <row r="182" spans="1:8" x14ac:dyDescent="0.35">
      <c r="A182" s="9">
        <v>137</v>
      </c>
      <c r="B182" s="11" t="s">
        <v>701</v>
      </c>
      <c r="C182" s="11" t="s">
        <v>702</v>
      </c>
      <c r="D182" s="9">
        <v>2021</v>
      </c>
      <c r="E182" s="5"/>
      <c r="F182" s="5"/>
      <c r="G182" s="5"/>
      <c r="H182" s="11"/>
    </row>
    <row r="183" spans="1:8" x14ac:dyDescent="0.35">
      <c r="A183" s="9">
        <v>136</v>
      </c>
      <c r="B183" s="11" t="s">
        <v>672</v>
      </c>
      <c r="C183" s="11" t="s">
        <v>673</v>
      </c>
      <c r="D183" s="9">
        <v>2023</v>
      </c>
      <c r="E183" s="5"/>
      <c r="F183" s="5"/>
      <c r="G183" s="5"/>
      <c r="H183" s="11"/>
    </row>
    <row r="184" spans="1:8" x14ac:dyDescent="0.35">
      <c r="A184" s="9">
        <v>136</v>
      </c>
      <c r="B184" s="11" t="s">
        <v>6781</v>
      </c>
      <c r="C184" s="11" t="s">
        <v>6782</v>
      </c>
      <c r="D184" s="9">
        <v>2022</v>
      </c>
      <c r="E184" s="5"/>
      <c r="F184" s="5"/>
      <c r="G184" s="5"/>
      <c r="H184" s="11"/>
    </row>
    <row r="185" spans="1:8" x14ac:dyDescent="0.35">
      <c r="A185" s="9">
        <v>136</v>
      </c>
      <c r="B185" s="11" t="s">
        <v>2114</v>
      </c>
      <c r="C185" s="11" t="s">
        <v>2115</v>
      </c>
      <c r="D185" s="9">
        <v>2022</v>
      </c>
      <c r="E185" s="5"/>
      <c r="F185" s="5"/>
      <c r="G185" s="5"/>
      <c r="H185" s="11"/>
    </row>
    <row r="186" spans="1:8" x14ac:dyDescent="0.35">
      <c r="A186" s="9">
        <v>136</v>
      </c>
      <c r="B186" s="11" t="s">
        <v>6497</v>
      </c>
      <c r="C186" s="11" t="s">
        <v>6498</v>
      </c>
      <c r="D186" s="9">
        <v>2022</v>
      </c>
      <c r="E186" s="5"/>
      <c r="F186" s="5"/>
      <c r="G186" s="5"/>
      <c r="H186" s="11"/>
    </row>
    <row r="187" spans="1:8" x14ac:dyDescent="0.35">
      <c r="A187" s="9">
        <v>136</v>
      </c>
      <c r="B187" s="11" t="s">
        <v>3612</v>
      </c>
      <c r="C187" s="11" t="s">
        <v>3613</v>
      </c>
      <c r="D187" s="9">
        <v>2022</v>
      </c>
      <c r="E187" s="5"/>
      <c r="F187" s="5"/>
      <c r="G187" s="5"/>
      <c r="H187" s="11"/>
    </row>
    <row r="188" spans="1:8" x14ac:dyDescent="0.35">
      <c r="A188" s="9">
        <v>135</v>
      </c>
      <c r="B188" s="11" t="s">
        <v>2321</v>
      </c>
      <c r="C188" s="11" t="s">
        <v>2322</v>
      </c>
      <c r="D188" s="9">
        <v>2022</v>
      </c>
      <c r="E188" s="5"/>
      <c r="F188" s="5"/>
      <c r="G188" s="5"/>
      <c r="H188" s="11"/>
    </row>
    <row r="189" spans="1:8" x14ac:dyDescent="0.35">
      <c r="A189" s="9">
        <v>135</v>
      </c>
      <c r="B189" s="11" t="s">
        <v>4364</v>
      </c>
      <c r="C189" s="11" t="s">
        <v>4365</v>
      </c>
      <c r="D189" s="9">
        <v>2023</v>
      </c>
      <c r="E189" s="5"/>
      <c r="F189" s="5"/>
      <c r="G189" s="5"/>
      <c r="H189" s="11"/>
    </row>
    <row r="190" spans="1:8" x14ac:dyDescent="0.35">
      <c r="A190" s="9">
        <v>135</v>
      </c>
      <c r="B190" s="11" t="s">
        <v>3073</v>
      </c>
      <c r="C190" s="11" t="s">
        <v>3074</v>
      </c>
      <c r="D190" s="9">
        <v>2021</v>
      </c>
      <c r="E190" s="5"/>
      <c r="F190" s="5"/>
      <c r="G190" s="5"/>
      <c r="H190" s="11"/>
    </row>
    <row r="191" spans="1:8" x14ac:dyDescent="0.35">
      <c r="A191" s="9">
        <v>135</v>
      </c>
      <c r="B191" s="11" t="s">
        <v>1112</v>
      </c>
      <c r="C191" s="11" t="s">
        <v>1113</v>
      </c>
      <c r="D191" s="9">
        <v>2022</v>
      </c>
      <c r="E191" s="5"/>
      <c r="F191" s="5"/>
      <c r="G191" s="5"/>
      <c r="H191" s="11"/>
    </row>
    <row r="192" spans="1:8" x14ac:dyDescent="0.35">
      <c r="A192" s="9">
        <v>134</v>
      </c>
      <c r="B192" s="11" t="s">
        <v>7082</v>
      </c>
      <c r="C192" s="11" t="s">
        <v>7083</v>
      </c>
      <c r="D192" s="9">
        <v>2021</v>
      </c>
      <c r="E192" s="5"/>
      <c r="F192" s="5"/>
      <c r="G192" s="5"/>
      <c r="H192" s="11"/>
    </row>
    <row r="193" spans="1:8" x14ac:dyDescent="0.35">
      <c r="A193" s="9">
        <v>134</v>
      </c>
      <c r="B193" s="11" t="s">
        <v>6182</v>
      </c>
      <c r="C193" s="11" t="s">
        <v>6183</v>
      </c>
      <c r="D193" s="9">
        <v>2022</v>
      </c>
      <c r="E193" s="5"/>
      <c r="F193" s="5"/>
      <c r="G193" s="5"/>
      <c r="H193" s="11"/>
    </row>
    <row r="194" spans="1:8" x14ac:dyDescent="0.35">
      <c r="A194" s="9">
        <v>133</v>
      </c>
      <c r="B194" s="11" t="s">
        <v>5518</v>
      </c>
      <c r="C194" s="11" t="s">
        <v>5519</v>
      </c>
      <c r="D194" s="9">
        <v>2021</v>
      </c>
      <c r="E194" s="5"/>
      <c r="F194" s="5"/>
      <c r="G194" s="5"/>
      <c r="H194" s="11"/>
    </row>
    <row r="195" spans="1:8" x14ac:dyDescent="0.35">
      <c r="A195" s="9">
        <v>132</v>
      </c>
      <c r="B195" s="11" t="s">
        <v>3992</v>
      </c>
      <c r="C195" s="11" t="s">
        <v>3993</v>
      </c>
      <c r="D195" s="9">
        <v>2021</v>
      </c>
      <c r="E195" s="5"/>
      <c r="F195" s="5"/>
      <c r="G195" s="5"/>
      <c r="H195" s="11"/>
    </row>
    <row r="196" spans="1:8" x14ac:dyDescent="0.35">
      <c r="A196" s="9">
        <v>132</v>
      </c>
      <c r="B196" s="11" t="s">
        <v>5973</v>
      </c>
      <c r="C196" s="11" t="s">
        <v>5974</v>
      </c>
      <c r="D196" s="9">
        <v>2022</v>
      </c>
      <c r="E196" s="5"/>
      <c r="F196" s="5"/>
      <c r="G196" s="5"/>
      <c r="H196" s="11"/>
    </row>
    <row r="197" spans="1:8" x14ac:dyDescent="0.35">
      <c r="A197" s="9">
        <v>132</v>
      </c>
      <c r="B197" s="11" t="s">
        <v>5808</v>
      </c>
      <c r="C197" s="11" t="s">
        <v>5809</v>
      </c>
      <c r="D197" s="9">
        <v>2021</v>
      </c>
      <c r="E197" s="5"/>
      <c r="F197" s="5"/>
      <c r="G197" s="5"/>
      <c r="H197" s="11"/>
    </row>
    <row r="198" spans="1:8" x14ac:dyDescent="0.35">
      <c r="A198" s="9">
        <v>131</v>
      </c>
      <c r="B198" s="11" t="s">
        <v>3597</v>
      </c>
      <c r="C198" s="11" t="s">
        <v>3598</v>
      </c>
      <c r="D198" s="9">
        <v>2022</v>
      </c>
      <c r="E198" s="5"/>
      <c r="F198" s="5"/>
      <c r="G198" s="5"/>
      <c r="H198" s="11"/>
    </row>
    <row r="199" spans="1:8" x14ac:dyDescent="0.35">
      <c r="A199" s="9">
        <v>131</v>
      </c>
      <c r="B199" s="11" t="s">
        <v>3395</v>
      </c>
      <c r="C199" s="11" t="s">
        <v>3396</v>
      </c>
      <c r="D199" s="9">
        <v>2021</v>
      </c>
      <c r="E199" s="5"/>
      <c r="F199" s="5"/>
      <c r="G199" s="5"/>
      <c r="H199" s="11"/>
    </row>
    <row r="200" spans="1:8" x14ac:dyDescent="0.35">
      <c r="A200" s="9">
        <v>131</v>
      </c>
      <c r="B200" s="11" t="s">
        <v>2671</v>
      </c>
      <c r="C200" s="11" t="s">
        <v>2672</v>
      </c>
      <c r="D200" s="9">
        <v>2022</v>
      </c>
      <c r="E200" s="5"/>
      <c r="F200" s="5"/>
      <c r="G200" s="5"/>
      <c r="H200" s="11"/>
    </row>
    <row r="201" spans="1:8" x14ac:dyDescent="0.35">
      <c r="A201" s="9">
        <v>131</v>
      </c>
      <c r="B201" s="11" t="s">
        <v>4388</v>
      </c>
      <c r="C201" s="11" t="s">
        <v>4389</v>
      </c>
      <c r="D201" s="9">
        <v>2023</v>
      </c>
      <c r="E201" s="5"/>
      <c r="F201" s="5"/>
      <c r="G201" s="5"/>
      <c r="H201" s="11"/>
    </row>
    <row r="202" spans="1:8" x14ac:dyDescent="0.35">
      <c r="A202" s="9">
        <v>131</v>
      </c>
      <c r="B202" s="11" t="s">
        <v>6430</v>
      </c>
      <c r="C202" s="11" t="s">
        <v>6431</v>
      </c>
      <c r="D202" s="9">
        <v>2022</v>
      </c>
      <c r="E202" s="5"/>
      <c r="F202" s="5"/>
      <c r="G202" s="5"/>
      <c r="H202" s="11"/>
    </row>
    <row r="203" spans="1:8" x14ac:dyDescent="0.35">
      <c r="A203" s="9">
        <v>130</v>
      </c>
      <c r="B203" s="11" t="s">
        <v>6873</v>
      </c>
      <c r="C203" s="11" t="s">
        <v>6874</v>
      </c>
      <c r="D203" s="9">
        <v>2022</v>
      </c>
      <c r="E203" s="5"/>
      <c r="F203" s="5"/>
      <c r="G203" s="5"/>
      <c r="H203" s="11"/>
    </row>
    <row r="204" spans="1:8" x14ac:dyDescent="0.35">
      <c r="A204" s="9">
        <v>130</v>
      </c>
      <c r="B204" s="11" t="s">
        <v>6316</v>
      </c>
      <c r="C204" s="11" t="s">
        <v>6317</v>
      </c>
      <c r="D204" s="9">
        <v>2023</v>
      </c>
      <c r="E204" s="5"/>
      <c r="F204" s="5"/>
      <c r="G204" s="5"/>
      <c r="H204" s="11"/>
    </row>
    <row r="205" spans="1:8" x14ac:dyDescent="0.35">
      <c r="A205" s="9">
        <v>129</v>
      </c>
      <c r="B205" s="11" t="s">
        <v>1815</v>
      </c>
      <c r="C205" s="11" t="s">
        <v>1816</v>
      </c>
      <c r="D205" s="9">
        <v>2022</v>
      </c>
      <c r="E205" s="5"/>
      <c r="F205" s="5"/>
      <c r="G205" s="5"/>
      <c r="H205" s="11"/>
    </row>
    <row r="206" spans="1:8" x14ac:dyDescent="0.35">
      <c r="A206" s="9">
        <v>129</v>
      </c>
      <c r="B206" s="11" t="s">
        <v>6153</v>
      </c>
      <c r="C206" s="11" t="s">
        <v>6154</v>
      </c>
      <c r="D206" s="9">
        <v>2022</v>
      </c>
      <c r="E206" s="5"/>
      <c r="F206" s="5"/>
      <c r="G206" s="5"/>
      <c r="H206" s="11"/>
    </row>
    <row r="207" spans="1:8" x14ac:dyDescent="0.35">
      <c r="A207" s="9">
        <v>129</v>
      </c>
      <c r="B207" s="11" t="s">
        <v>511</v>
      </c>
      <c r="C207" s="11" t="s">
        <v>512</v>
      </c>
      <c r="D207" s="9">
        <v>2021</v>
      </c>
      <c r="E207" s="5"/>
      <c r="F207" s="5"/>
      <c r="G207" s="5"/>
      <c r="H207" s="11"/>
    </row>
    <row r="208" spans="1:8" x14ac:dyDescent="0.35">
      <c r="A208" s="9">
        <v>129</v>
      </c>
      <c r="B208" s="11" t="s">
        <v>4551</v>
      </c>
      <c r="C208" s="11" t="s">
        <v>4552</v>
      </c>
      <c r="D208" s="9">
        <v>2023</v>
      </c>
      <c r="E208" s="5"/>
      <c r="F208" s="5"/>
      <c r="G208" s="5"/>
      <c r="H208" s="11"/>
    </row>
    <row r="209" spans="1:8" x14ac:dyDescent="0.35">
      <c r="A209" s="9">
        <v>129</v>
      </c>
      <c r="B209" s="11" t="s">
        <v>780</v>
      </c>
      <c r="C209" s="11" t="s">
        <v>781</v>
      </c>
      <c r="D209" s="9">
        <v>2022</v>
      </c>
      <c r="E209" s="5"/>
      <c r="F209" s="5"/>
      <c r="G209" s="5"/>
      <c r="H209" s="11"/>
    </row>
    <row r="210" spans="1:8" x14ac:dyDescent="0.35">
      <c r="A210" s="9">
        <v>129</v>
      </c>
      <c r="B210" s="11" t="s">
        <v>1091</v>
      </c>
      <c r="C210" s="11" t="s">
        <v>1092</v>
      </c>
      <c r="D210" s="9">
        <v>2023</v>
      </c>
      <c r="E210" s="5"/>
      <c r="F210" s="5"/>
      <c r="G210" s="5"/>
      <c r="H210" s="11"/>
    </row>
    <row r="211" spans="1:8" x14ac:dyDescent="0.35">
      <c r="A211" s="9">
        <v>129</v>
      </c>
      <c r="B211" s="11" t="s">
        <v>1489</v>
      </c>
      <c r="C211" s="11" t="s">
        <v>1490</v>
      </c>
      <c r="D211" s="9">
        <v>2023</v>
      </c>
      <c r="E211" s="5"/>
      <c r="F211" s="5"/>
      <c r="G211" s="5"/>
      <c r="H211" s="11"/>
    </row>
    <row r="212" spans="1:8" x14ac:dyDescent="0.35">
      <c r="A212" s="9">
        <v>129</v>
      </c>
      <c r="B212" s="11" t="s">
        <v>6504</v>
      </c>
      <c r="C212" s="11" t="s">
        <v>6505</v>
      </c>
      <c r="D212" s="9">
        <v>2021</v>
      </c>
      <c r="E212" s="5"/>
      <c r="F212" s="5"/>
      <c r="G212" s="5"/>
      <c r="H212" s="11"/>
    </row>
    <row r="213" spans="1:8" x14ac:dyDescent="0.35">
      <c r="A213" s="9">
        <v>128</v>
      </c>
      <c r="B213" s="11" t="s">
        <v>1158</v>
      </c>
      <c r="C213" s="11" t="s">
        <v>1159</v>
      </c>
      <c r="D213" s="9">
        <v>2021</v>
      </c>
      <c r="E213" s="5"/>
      <c r="F213" s="5"/>
      <c r="G213" s="5"/>
      <c r="H213" s="11"/>
    </row>
    <row r="214" spans="1:8" x14ac:dyDescent="0.35">
      <c r="A214" s="9">
        <v>128</v>
      </c>
      <c r="B214" s="11" t="s">
        <v>263</v>
      </c>
      <c r="C214" s="11" t="s">
        <v>264</v>
      </c>
      <c r="D214" s="9">
        <v>2021</v>
      </c>
      <c r="E214" s="5"/>
      <c r="F214" s="5"/>
      <c r="G214" s="5"/>
      <c r="H214" s="11"/>
    </row>
    <row r="215" spans="1:8" x14ac:dyDescent="0.35">
      <c r="A215" s="9">
        <v>128</v>
      </c>
      <c r="B215" s="11" t="s">
        <v>4854</v>
      </c>
      <c r="C215" s="11" t="s">
        <v>4855</v>
      </c>
      <c r="D215" s="9">
        <v>2021</v>
      </c>
      <c r="E215" s="5"/>
      <c r="F215" s="5"/>
      <c r="G215" s="5"/>
      <c r="H215" s="11"/>
    </row>
    <row r="216" spans="1:8" x14ac:dyDescent="0.35">
      <c r="A216" s="9">
        <v>128</v>
      </c>
      <c r="B216" s="11" t="s">
        <v>1735</v>
      </c>
      <c r="C216" s="11" t="s">
        <v>1736</v>
      </c>
      <c r="D216" s="9">
        <v>2024</v>
      </c>
      <c r="E216" s="5"/>
      <c r="F216" s="5"/>
      <c r="G216" s="5"/>
      <c r="H216" s="11"/>
    </row>
    <row r="217" spans="1:8" x14ac:dyDescent="0.35">
      <c r="A217" s="9">
        <v>128</v>
      </c>
      <c r="B217" s="11" t="s">
        <v>2281</v>
      </c>
      <c r="C217" s="11" t="s">
        <v>2282</v>
      </c>
      <c r="D217" s="9">
        <v>2021</v>
      </c>
      <c r="E217" s="5"/>
      <c r="F217" s="5"/>
      <c r="G217" s="5"/>
      <c r="H217" s="11"/>
    </row>
    <row r="218" spans="1:8" x14ac:dyDescent="0.35">
      <c r="A218" s="9">
        <v>127</v>
      </c>
      <c r="B218" s="11" t="s">
        <v>6160</v>
      </c>
      <c r="C218" s="11" t="s">
        <v>6161</v>
      </c>
      <c r="D218" s="9">
        <v>2022</v>
      </c>
      <c r="E218" s="5"/>
      <c r="F218" s="5"/>
      <c r="G218" s="5"/>
      <c r="H218" s="11"/>
    </row>
    <row r="219" spans="1:8" x14ac:dyDescent="0.35">
      <c r="A219" s="9">
        <v>127</v>
      </c>
      <c r="B219" s="11" t="s">
        <v>2610</v>
      </c>
      <c r="C219" s="11" t="s">
        <v>2611</v>
      </c>
      <c r="D219" s="9">
        <v>2021</v>
      </c>
      <c r="E219" s="5"/>
      <c r="F219" s="5"/>
      <c r="G219" s="5"/>
      <c r="H219" s="11"/>
    </row>
    <row r="220" spans="1:8" x14ac:dyDescent="0.35">
      <c r="A220" s="9">
        <v>127</v>
      </c>
      <c r="B220" s="11" t="s">
        <v>382</v>
      </c>
      <c r="C220" s="11" t="s">
        <v>383</v>
      </c>
      <c r="D220" s="9">
        <v>2023</v>
      </c>
      <c r="E220" s="5"/>
      <c r="F220" s="5"/>
      <c r="G220" s="5"/>
      <c r="H220" s="11"/>
    </row>
    <row r="221" spans="1:8" x14ac:dyDescent="0.35">
      <c r="A221" s="9">
        <v>126</v>
      </c>
      <c r="B221" s="11" t="s">
        <v>5431</v>
      </c>
      <c r="C221" s="11" t="s">
        <v>5432</v>
      </c>
      <c r="D221" s="9">
        <v>2022</v>
      </c>
      <c r="E221" s="5"/>
      <c r="F221" s="5"/>
      <c r="G221" s="5"/>
      <c r="H221" s="11"/>
    </row>
    <row r="222" spans="1:8" x14ac:dyDescent="0.35">
      <c r="A222" s="9">
        <v>126</v>
      </c>
      <c r="B222" s="11" t="s">
        <v>4802</v>
      </c>
      <c r="C222" s="11" t="s">
        <v>4803</v>
      </c>
      <c r="D222" s="9">
        <v>2021</v>
      </c>
      <c r="E222" s="5"/>
      <c r="F222" s="5"/>
      <c r="G222" s="5"/>
      <c r="H222" s="11"/>
    </row>
    <row r="223" spans="1:8" x14ac:dyDescent="0.35">
      <c r="A223" s="9">
        <v>126</v>
      </c>
      <c r="B223" s="11" t="s">
        <v>6175</v>
      </c>
      <c r="C223" s="11" t="s">
        <v>6176</v>
      </c>
      <c r="D223" s="9">
        <v>2023</v>
      </c>
      <c r="E223" s="5"/>
      <c r="F223" s="5"/>
      <c r="G223" s="5"/>
      <c r="H223" s="11"/>
    </row>
    <row r="224" spans="1:8" x14ac:dyDescent="0.35">
      <c r="A224" s="9">
        <v>126</v>
      </c>
      <c r="B224" s="11" t="s">
        <v>885</v>
      </c>
      <c r="C224" s="11" t="s">
        <v>886</v>
      </c>
      <c r="D224" s="9">
        <v>2023</v>
      </c>
      <c r="E224" s="5"/>
      <c r="F224" s="5"/>
      <c r="G224" s="5"/>
      <c r="H224" s="11"/>
    </row>
    <row r="225" spans="1:8" x14ac:dyDescent="0.35">
      <c r="A225" s="9">
        <v>126</v>
      </c>
      <c r="B225" s="11" t="s">
        <v>2569</v>
      </c>
      <c r="C225" s="11" t="s">
        <v>2570</v>
      </c>
      <c r="D225" s="9">
        <v>2021</v>
      </c>
      <c r="E225" s="5"/>
      <c r="F225" s="5"/>
      <c r="G225" s="5"/>
      <c r="H225" s="11"/>
    </row>
    <row r="226" spans="1:8" x14ac:dyDescent="0.35">
      <c r="A226" s="9">
        <v>125</v>
      </c>
      <c r="B226" s="11" t="s">
        <v>1706</v>
      </c>
      <c r="C226" s="11" t="s">
        <v>1707</v>
      </c>
      <c r="D226" s="9">
        <v>2021</v>
      </c>
      <c r="E226" s="5"/>
      <c r="F226" s="5"/>
      <c r="G226" s="5"/>
      <c r="H226" s="11"/>
    </row>
    <row r="227" spans="1:8" x14ac:dyDescent="0.35">
      <c r="A227" s="9">
        <v>125</v>
      </c>
      <c r="B227" s="11" t="s">
        <v>4863</v>
      </c>
      <c r="C227" s="11" t="s">
        <v>4864</v>
      </c>
      <c r="D227" s="9">
        <v>2021</v>
      </c>
      <c r="E227" s="5"/>
      <c r="F227" s="5"/>
      <c r="G227" s="5"/>
      <c r="H227" s="11"/>
    </row>
    <row r="228" spans="1:8" x14ac:dyDescent="0.35">
      <c r="A228" s="9">
        <v>125</v>
      </c>
      <c r="B228" s="11" t="s">
        <v>4787</v>
      </c>
      <c r="C228" s="11" t="s">
        <v>4788</v>
      </c>
      <c r="D228" s="9">
        <v>2021</v>
      </c>
      <c r="E228" s="5"/>
      <c r="F228" s="5"/>
      <c r="G228" s="5"/>
      <c r="H228" s="11"/>
    </row>
    <row r="229" spans="1:8" x14ac:dyDescent="0.35">
      <c r="A229" s="9">
        <v>125</v>
      </c>
      <c r="B229" s="11" t="s">
        <v>6821</v>
      </c>
      <c r="C229" s="11" t="s">
        <v>6822</v>
      </c>
      <c r="D229" s="9">
        <v>2023</v>
      </c>
      <c r="E229" s="5"/>
      <c r="F229" s="5"/>
      <c r="G229" s="5"/>
      <c r="H229" s="11"/>
    </row>
    <row r="230" spans="1:8" x14ac:dyDescent="0.35">
      <c r="A230" s="9">
        <v>125</v>
      </c>
      <c r="B230" s="11" t="s">
        <v>5023</v>
      </c>
      <c r="C230" s="11" t="s">
        <v>5024</v>
      </c>
      <c r="D230" s="9">
        <v>2021</v>
      </c>
      <c r="E230" s="5"/>
      <c r="F230" s="5"/>
      <c r="G230" s="5"/>
      <c r="H230" s="11"/>
    </row>
    <row r="231" spans="1:8" x14ac:dyDescent="0.35">
      <c r="A231" s="9">
        <v>124</v>
      </c>
      <c r="B231" s="11" t="s">
        <v>1300</v>
      </c>
      <c r="C231" s="11" t="s">
        <v>1301</v>
      </c>
      <c r="D231" s="9">
        <v>2022</v>
      </c>
      <c r="E231" s="5"/>
      <c r="F231" s="5"/>
      <c r="G231" s="5"/>
      <c r="H231" s="11"/>
    </row>
    <row r="232" spans="1:8" x14ac:dyDescent="0.35">
      <c r="A232" s="9">
        <v>124</v>
      </c>
      <c r="B232" s="11" t="s">
        <v>6386</v>
      </c>
      <c r="C232" s="11" t="s">
        <v>6387</v>
      </c>
      <c r="D232" s="9">
        <v>2022</v>
      </c>
      <c r="E232" s="5"/>
      <c r="F232" s="5"/>
      <c r="G232" s="5"/>
      <c r="H232" s="11"/>
    </row>
    <row r="233" spans="1:8" x14ac:dyDescent="0.35">
      <c r="A233" s="9">
        <v>124</v>
      </c>
      <c r="B233" s="11" t="s">
        <v>5106</v>
      </c>
      <c r="C233" s="11" t="s">
        <v>5107</v>
      </c>
      <c r="D233" s="9">
        <v>2022</v>
      </c>
      <c r="E233" s="5"/>
      <c r="F233" s="5"/>
      <c r="G233" s="5"/>
      <c r="H233" s="11"/>
    </row>
    <row r="234" spans="1:8" x14ac:dyDescent="0.35">
      <c r="A234" s="9">
        <v>124</v>
      </c>
      <c r="B234" s="11" t="s">
        <v>4104</v>
      </c>
      <c r="C234" s="11" t="s">
        <v>4105</v>
      </c>
      <c r="D234" s="9">
        <v>2021</v>
      </c>
      <c r="E234" s="5"/>
      <c r="F234" s="5"/>
      <c r="G234" s="5"/>
      <c r="H234" s="11"/>
    </row>
    <row r="235" spans="1:8" x14ac:dyDescent="0.35">
      <c r="A235" s="9">
        <v>124</v>
      </c>
      <c r="B235" s="11" t="s">
        <v>1560</v>
      </c>
      <c r="C235" s="11" t="s">
        <v>1561</v>
      </c>
      <c r="D235" s="9">
        <v>2021</v>
      </c>
      <c r="E235" s="5"/>
      <c r="F235" s="5"/>
      <c r="G235" s="5"/>
      <c r="H235" s="11"/>
    </row>
    <row r="236" spans="1:8" x14ac:dyDescent="0.35">
      <c r="A236" s="9">
        <v>123</v>
      </c>
      <c r="B236" s="11" t="s">
        <v>2723</v>
      </c>
      <c r="C236" s="11" t="s">
        <v>2724</v>
      </c>
      <c r="D236" s="9">
        <v>2023</v>
      </c>
      <c r="E236" s="5"/>
      <c r="F236" s="5"/>
      <c r="G236" s="5"/>
      <c r="H236" s="11"/>
    </row>
    <row r="237" spans="1:8" x14ac:dyDescent="0.35">
      <c r="A237" s="9">
        <v>123</v>
      </c>
      <c r="B237" s="11" t="s">
        <v>6944</v>
      </c>
      <c r="C237" s="11" t="s">
        <v>6945</v>
      </c>
      <c r="D237" s="9">
        <v>2022</v>
      </c>
      <c r="E237" s="5"/>
      <c r="F237" s="5"/>
      <c r="G237" s="5"/>
      <c r="H237" s="11"/>
    </row>
    <row r="238" spans="1:8" x14ac:dyDescent="0.35">
      <c r="A238" s="9">
        <v>123</v>
      </c>
      <c r="B238" s="11" t="s">
        <v>749</v>
      </c>
      <c r="C238" s="11" t="s">
        <v>750</v>
      </c>
      <c r="D238" s="9">
        <v>2021</v>
      </c>
      <c r="E238" s="5"/>
      <c r="F238" s="5"/>
      <c r="G238" s="5"/>
      <c r="H238" s="11"/>
    </row>
    <row r="239" spans="1:8" x14ac:dyDescent="0.35">
      <c r="A239" s="9">
        <v>122</v>
      </c>
      <c r="B239" s="11" t="s">
        <v>4217</v>
      </c>
      <c r="C239" s="11" t="s">
        <v>4218</v>
      </c>
      <c r="D239" s="9">
        <v>2021</v>
      </c>
      <c r="E239" s="5"/>
      <c r="F239" s="5"/>
      <c r="G239" s="5"/>
      <c r="H239" s="11"/>
    </row>
    <row r="240" spans="1:8" x14ac:dyDescent="0.35">
      <c r="A240" s="9">
        <v>122</v>
      </c>
      <c r="B240" s="11" t="s">
        <v>2149</v>
      </c>
      <c r="C240" s="11" t="s">
        <v>2150</v>
      </c>
      <c r="D240" s="9">
        <v>2021</v>
      </c>
      <c r="E240" s="5"/>
      <c r="F240" s="5"/>
      <c r="G240" s="5"/>
      <c r="H240" s="11"/>
    </row>
    <row r="241" spans="1:8" x14ac:dyDescent="0.35">
      <c r="A241" s="9">
        <v>121</v>
      </c>
      <c r="B241" s="11" t="s">
        <v>6900</v>
      </c>
      <c r="C241" s="11" t="s">
        <v>6901</v>
      </c>
      <c r="D241" s="9">
        <v>2021</v>
      </c>
      <c r="E241" s="5"/>
      <c r="F241" s="5"/>
      <c r="G241" s="5"/>
      <c r="H241" s="11"/>
    </row>
    <row r="242" spans="1:8" x14ac:dyDescent="0.35">
      <c r="A242" s="9">
        <v>121</v>
      </c>
      <c r="B242" s="11" t="s">
        <v>5073</v>
      </c>
      <c r="C242" s="11" t="s">
        <v>5074</v>
      </c>
      <c r="D242" s="9">
        <v>2023</v>
      </c>
      <c r="E242" s="5"/>
      <c r="F242" s="5"/>
      <c r="G242" s="5"/>
      <c r="H242" s="11"/>
    </row>
    <row r="243" spans="1:8" x14ac:dyDescent="0.35">
      <c r="A243" s="9">
        <v>121</v>
      </c>
      <c r="B243" s="11" t="s">
        <v>171</v>
      </c>
      <c r="C243" s="11" t="s">
        <v>172</v>
      </c>
      <c r="D243" s="9">
        <v>2021</v>
      </c>
      <c r="E243" s="5"/>
      <c r="F243" s="5"/>
      <c r="G243" s="5"/>
      <c r="H243" s="11"/>
    </row>
    <row r="244" spans="1:8" x14ac:dyDescent="0.35">
      <c r="A244" s="9">
        <v>121</v>
      </c>
      <c r="B244" s="11" t="s">
        <v>892</v>
      </c>
      <c r="C244" s="11" t="s">
        <v>893</v>
      </c>
      <c r="D244" s="9">
        <v>2021</v>
      </c>
      <c r="E244" s="5"/>
      <c r="F244" s="5"/>
      <c r="G244" s="5"/>
      <c r="H244" s="11"/>
    </row>
    <row r="245" spans="1:8" x14ac:dyDescent="0.35">
      <c r="A245" s="9">
        <v>121</v>
      </c>
      <c r="B245" s="11" t="s">
        <v>1447</v>
      </c>
      <c r="C245" s="11" t="s">
        <v>1448</v>
      </c>
      <c r="D245" s="9">
        <v>2022</v>
      </c>
      <c r="E245" s="5"/>
      <c r="F245" s="5"/>
      <c r="G245" s="5"/>
      <c r="H245" s="11"/>
    </row>
    <row r="246" spans="1:8" x14ac:dyDescent="0.35">
      <c r="A246" s="9">
        <v>121</v>
      </c>
      <c r="B246" s="11" t="s">
        <v>6145</v>
      </c>
      <c r="C246" s="11" t="s">
        <v>6146</v>
      </c>
      <c r="D246" s="9">
        <v>2023</v>
      </c>
      <c r="E246" s="5"/>
      <c r="F246" s="5"/>
      <c r="G246" s="5"/>
      <c r="H246" s="11"/>
    </row>
    <row r="247" spans="1:8" x14ac:dyDescent="0.35">
      <c r="A247" s="9">
        <v>119</v>
      </c>
      <c r="B247" s="11" t="s">
        <v>1379</v>
      </c>
      <c r="C247" s="11" t="s">
        <v>1380</v>
      </c>
      <c r="D247" s="9">
        <v>2021</v>
      </c>
      <c r="E247" s="5"/>
      <c r="F247" s="5"/>
      <c r="G247" s="5"/>
      <c r="H247" s="11"/>
    </row>
    <row r="248" spans="1:8" x14ac:dyDescent="0.35">
      <c r="A248" s="9">
        <v>119</v>
      </c>
      <c r="B248" s="11" t="s">
        <v>1173</v>
      </c>
      <c r="C248" s="11" t="s">
        <v>1174</v>
      </c>
      <c r="D248" s="9">
        <v>2022</v>
      </c>
      <c r="E248" s="5"/>
      <c r="F248" s="5"/>
      <c r="G248" s="5"/>
      <c r="H248" s="11"/>
    </row>
    <row r="249" spans="1:8" x14ac:dyDescent="0.35">
      <c r="A249" s="9">
        <v>119</v>
      </c>
      <c r="B249" s="11" t="s">
        <v>3588</v>
      </c>
      <c r="C249" s="11" t="s">
        <v>3589</v>
      </c>
      <c r="D249" s="9">
        <v>2021</v>
      </c>
      <c r="E249" s="5"/>
      <c r="F249" s="5"/>
      <c r="G249" s="5"/>
      <c r="H249" s="11"/>
    </row>
    <row r="250" spans="1:8" x14ac:dyDescent="0.35">
      <c r="A250" s="9">
        <v>119</v>
      </c>
      <c r="B250" s="11" t="s">
        <v>6996</v>
      </c>
      <c r="C250" s="11" t="s">
        <v>6997</v>
      </c>
      <c r="D250" s="9">
        <v>2022</v>
      </c>
      <c r="E250" s="5"/>
      <c r="F250" s="5"/>
      <c r="G250" s="5"/>
      <c r="H250" s="11"/>
    </row>
    <row r="251" spans="1:8" x14ac:dyDescent="0.35">
      <c r="A251" s="9">
        <v>119</v>
      </c>
      <c r="B251" s="11" t="s">
        <v>1795</v>
      </c>
      <c r="C251" s="11" t="s">
        <v>1796</v>
      </c>
      <c r="D251" s="9">
        <v>2022</v>
      </c>
      <c r="E251" s="5"/>
      <c r="F251" s="5"/>
      <c r="G251" s="5"/>
      <c r="H251" s="11"/>
    </row>
    <row r="252" spans="1:8" x14ac:dyDescent="0.35">
      <c r="A252" s="9">
        <v>119</v>
      </c>
      <c r="B252" s="11" t="s">
        <v>127</v>
      </c>
      <c r="C252" s="11" t="s">
        <v>128</v>
      </c>
      <c r="D252" s="9">
        <v>2021</v>
      </c>
      <c r="E252" s="5"/>
      <c r="F252" s="5"/>
      <c r="G252" s="5"/>
      <c r="H252" s="11"/>
    </row>
    <row r="253" spans="1:8" x14ac:dyDescent="0.35">
      <c r="A253" s="9">
        <v>119</v>
      </c>
      <c r="B253" s="11" t="s">
        <v>493</v>
      </c>
      <c r="C253" s="11" t="s">
        <v>494</v>
      </c>
      <c r="D253" s="9">
        <v>2022</v>
      </c>
      <c r="E253" s="5"/>
      <c r="F253" s="5"/>
      <c r="G253" s="5"/>
      <c r="H253" s="11"/>
    </row>
    <row r="254" spans="1:8" x14ac:dyDescent="0.35">
      <c r="A254" s="9">
        <v>118</v>
      </c>
      <c r="B254" s="11" t="s">
        <v>2208</v>
      </c>
      <c r="C254" s="11" t="s">
        <v>2209</v>
      </c>
      <c r="D254" s="9">
        <v>2021</v>
      </c>
      <c r="E254" s="5"/>
      <c r="F254" s="5"/>
      <c r="G254" s="5"/>
      <c r="H254" s="11"/>
    </row>
    <row r="255" spans="1:8" x14ac:dyDescent="0.35">
      <c r="A255" s="9">
        <v>118</v>
      </c>
      <c r="B255" s="11" t="s">
        <v>979</v>
      </c>
      <c r="C255" s="11" t="s">
        <v>980</v>
      </c>
      <c r="D255" s="9">
        <v>2021</v>
      </c>
      <c r="E255" s="5"/>
      <c r="F255" s="5"/>
      <c r="G255" s="5"/>
      <c r="H255" s="11"/>
    </row>
    <row r="256" spans="1:8" x14ac:dyDescent="0.35">
      <c r="A256" s="9">
        <v>117</v>
      </c>
      <c r="B256" s="11" t="s">
        <v>5799</v>
      </c>
      <c r="C256" s="11" t="s">
        <v>5800</v>
      </c>
      <c r="D256" s="9">
        <v>2021</v>
      </c>
      <c r="E256" s="5"/>
      <c r="F256" s="5"/>
      <c r="G256" s="5"/>
      <c r="H256" s="11"/>
    </row>
    <row r="257" spans="1:8" x14ac:dyDescent="0.35">
      <c r="A257" s="9">
        <v>116</v>
      </c>
      <c r="B257" s="11" t="s">
        <v>499</v>
      </c>
      <c r="C257" s="11" t="s">
        <v>500</v>
      </c>
      <c r="D257" s="9">
        <v>2022</v>
      </c>
      <c r="E257" s="5"/>
      <c r="F257" s="5"/>
      <c r="G257" s="5"/>
      <c r="H257" s="11"/>
    </row>
    <row r="258" spans="1:8" x14ac:dyDescent="0.35">
      <c r="A258" s="9">
        <v>116</v>
      </c>
      <c r="B258" s="11" t="s">
        <v>3057</v>
      </c>
      <c r="C258" s="11" t="s">
        <v>3058</v>
      </c>
      <c r="D258" s="9">
        <v>2022</v>
      </c>
      <c r="E258" s="5"/>
      <c r="F258" s="5"/>
      <c r="G258" s="5"/>
      <c r="H258" s="11"/>
    </row>
    <row r="259" spans="1:8" x14ac:dyDescent="0.35">
      <c r="A259" s="9">
        <v>116</v>
      </c>
      <c r="B259" s="11" t="s">
        <v>3106</v>
      </c>
      <c r="C259" s="11" t="s">
        <v>3107</v>
      </c>
      <c r="D259" s="9">
        <v>2021</v>
      </c>
      <c r="E259" s="5"/>
      <c r="F259" s="5"/>
      <c r="G259" s="5"/>
      <c r="H259" s="11"/>
    </row>
    <row r="260" spans="1:8" x14ac:dyDescent="0.35">
      <c r="A260" s="9">
        <v>116</v>
      </c>
      <c r="B260" s="11" t="s">
        <v>2706</v>
      </c>
      <c r="C260" s="11" t="s">
        <v>2707</v>
      </c>
      <c r="D260" s="9">
        <v>2021</v>
      </c>
      <c r="E260" s="5"/>
      <c r="F260" s="5"/>
      <c r="G260" s="5"/>
      <c r="H260" s="11"/>
    </row>
    <row r="261" spans="1:8" x14ac:dyDescent="0.35">
      <c r="A261" s="9">
        <v>115</v>
      </c>
      <c r="B261" s="11" t="s">
        <v>2876</v>
      </c>
      <c r="C261" s="11" t="s">
        <v>2877</v>
      </c>
      <c r="D261" s="9">
        <v>2022</v>
      </c>
      <c r="E261" s="5"/>
      <c r="F261" s="5"/>
      <c r="G261" s="5"/>
      <c r="H261" s="11"/>
    </row>
    <row r="262" spans="1:8" x14ac:dyDescent="0.35">
      <c r="A262" s="9">
        <v>114</v>
      </c>
      <c r="B262" s="11" t="s">
        <v>796</v>
      </c>
      <c r="C262" s="11" t="s">
        <v>797</v>
      </c>
      <c r="D262" s="9">
        <v>2021</v>
      </c>
      <c r="E262" s="5"/>
      <c r="F262" s="5"/>
      <c r="G262" s="5"/>
      <c r="H262" s="11"/>
    </row>
    <row r="263" spans="1:8" x14ac:dyDescent="0.35">
      <c r="A263" s="9">
        <v>114</v>
      </c>
      <c r="B263" s="11" t="s">
        <v>2748</v>
      </c>
      <c r="C263" s="11" t="s">
        <v>2749</v>
      </c>
      <c r="D263" s="9">
        <v>2022</v>
      </c>
      <c r="E263" s="5"/>
      <c r="F263" s="5"/>
      <c r="G263" s="5"/>
      <c r="H263" s="11"/>
    </row>
    <row r="264" spans="1:8" x14ac:dyDescent="0.35">
      <c r="A264" s="9">
        <v>114</v>
      </c>
      <c r="B264" s="11" t="s">
        <v>5308</v>
      </c>
      <c r="C264" s="11" t="s">
        <v>5309</v>
      </c>
      <c r="D264" s="9">
        <v>2022</v>
      </c>
      <c r="E264" s="5"/>
      <c r="F264" s="5"/>
      <c r="G264" s="5"/>
      <c r="H264" s="11"/>
    </row>
    <row r="265" spans="1:8" x14ac:dyDescent="0.35">
      <c r="A265" s="9">
        <v>114</v>
      </c>
      <c r="B265" s="11" t="s">
        <v>4969</v>
      </c>
      <c r="C265" s="11" t="s">
        <v>4970</v>
      </c>
      <c r="D265" s="9">
        <v>2021</v>
      </c>
      <c r="E265" s="5"/>
      <c r="F265" s="5"/>
      <c r="G265" s="5"/>
      <c r="H265" s="11"/>
    </row>
    <row r="266" spans="1:8" x14ac:dyDescent="0.35">
      <c r="A266" s="9">
        <v>113</v>
      </c>
      <c r="B266" s="11" t="s">
        <v>2822</v>
      </c>
      <c r="C266" s="11" t="s">
        <v>2823</v>
      </c>
      <c r="D266" s="9">
        <v>2024</v>
      </c>
      <c r="E266" s="5"/>
      <c r="F266" s="5"/>
      <c r="G266" s="5"/>
      <c r="H266" s="11"/>
    </row>
    <row r="267" spans="1:8" x14ac:dyDescent="0.35">
      <c r="A267" s="9">
        <v>113</v>
      </c>
      <c r="B267" s="11" t="s">
        <v>6688</v>
      </c>
      <c r="C267" s="11" t="s">
        <v>6689</v>
      </c>
      <c r="D267" s="9">
        <v>2022</v>
      </c>
      <c r="E267" s="5"/>
      <c r="F267" s="5"/>
      <c r="G267" s="5"/>
      <c r="H267" s="11"/>
    </row>
    <row r="268" spans="1:8" x14ac:dyDescent="0.35">
      <c r="A268" s="9">
        <v>113</v>
      </c>
      <c r="B268" s="11" t="s">
        <v>1265</v>
      </c>
      <c r="C268" s="11" t="s">
        <v>1266</v>
      </c>
      <c r="D268" s="9">
        <v>2021</v>
      </c>
      <c r="E268" s="5"/>
      <c r="F268" s="5"/>
      <c r="G268" s="5"/>
      <c r="H268" s="11"/>
    </row>
    <row r="269" spans="1:8" x14ac:dyDescent="0.35">
      <c r="A269" s="9">
        <v>112</v>
      </c>
      <c r="B269" s="11" t="s">
        <v>3048</v>
      </c>
      <c r="C269" s="11" t="s">
        <v>3049</v>
      </c>
      <c r="D269" s="9">
        <v>2022</v>
      </c>
      <c r="E269" s="5"/>
      <c r="F269" s="5"/>
      <c r="G269" s="5"/>
      <c r="H269" s="11"/>
    </row>
    <row r="270" spans="1:8" x14ac:dyDescent="0.35">
      <c r="A270" s="9">
        <v>112</v>
      </c>
      <c r="B270" s="11" t="s">
        <v>325</v>
      </c>
      <c r="C270" s="11" t="s">
        <v>326</v>
      </c>
      <c r="D270" s="9">
        <v>2022</v>
      </c>
      <c r="E270" s="5"/>
      <c r="F270" s="5"/>
      <c r="G270" s="5"/>
      <c r="H270" s="11"/>
    </row>
    <row r="271" spans="1:8" x14ac:dyDescent="0.35">
      <c r="A271" s="9">
        <v>112</v>
      </c>
      <c r="B271" s="11" t="s">
        <v>1022</v>
      </c>
      <c r="C271" s="11" t="s">
        <v>1023</v>
      </c>
      <c r="D271" s="9">
        <v>2023</v>
      </c>
      <c r="E271" s="5"/>
      <c r="F271" s="5"/>
      <c r="G271" s="5"/>
      <c r="H271" s="11"/>
    </row>
    <row r="272" spans="1:8" x14ac:dyDescent="0.35">
      <c r="A272" s="9">
        <v>112</v>
      </c>
      <c r="B272" s="11" t="s">
        <v>3674</v>
      </c>
      <c r="C272" s="11" t="s">
        <v>3675</v>
      </c>
      <c r="D272" s="9">
        <v>2022</v>
      </c>
      <c r="E272" s="5"/>
      <c r="F272" s="5"/>
      <c r="G272" s="5"/>
      <c r="H272" s="11"/>
    </row>
    <row r="273" spans="1:8" x14ac:dyDescent="0.35">
      <c r="A273" s="9">
        <v>112</v>
      </c>
      <c r="B273" s="11" t="s">
        <v>7313</v>
      </c>
      <c r="C273" s="11" t="s">
        <v>7314</v>
      </c>
      <c r="D273" s="9">
        <v>2021</v>
      </c>
      <c r="E273" s="5"/>
      <c r="F273" s="5"/>
      <c r="G273" s="5"/>
      <c r="H273" s="11"/>
    </row>
    <row r="274" spans="1:8" x14ac:dyDescent="0.35">
      <c r="A274" s="9">
        <v>111</v>
      </c>
      <c r="B274" s="11" t="s">
        <v>6439</v>
      </c>
      <c r="C274" s="11" t="s">
        <v>6440</v>
      </c>
      <c r="D274" s="9">
        <v>2021</v>
      </c>
      <c r="E274" s="5"/>
      <c r="F274" s="5"/>
      <c r="G274" s="5"/>
      <c r="H274" s="11"/>
    </row>
    <row r="275" spans="1:8" x14ac:dyDescent="0.35">
      <c r="A275" s="9">
        <v>111</v>
      </c>
      <c r="B275" s="11" t="s">
        <v>1609</v>
      </c>
      <c r="C275" s="11" t="s">
        <v>1610</v>
      </c>
      <c r="D275" s="9">
        <v>2022</v>
      </c>
      <c r="E275" s="5"/>
      <c r="F275" s="5"/>
      <c r="G275" s="5"/>
      <c r="H275" s="11"/>
    </row>
    <row r="276" spans="1:8" x14ac:dyDescent="0.35">
      <c r="A276" s="9">
        <v>111</v>
      </c>
      <c r="B276" s="11" t="s">
        <v>2647</v>
      </c>
      <c r="C276" s="11" t="s">
        <v>2648</v>
      </c>
      <c r="D276" s="9">
        <v>2022</v>
      </c>
      <c r="E276" s="5"/>
      <c r="F276" s="5"/>
      <c r="G276" s="5"/>
      <c r="H276" s="11"/>
    </row>
    <row r="277" spans="1:8" x14ac:dyDescent="0.35">
      <c r="A277" s="9">
        <v>111</v>
      </c>
      <c r="B277" s="11" t="s">
        <v>6404</v>
      </c>
      <c r="C277" s="11" t="s">
        <v>6405</v>
      </c>
      <c r="D277" s="9">
        <v>2022</v>
      </c>
      <c r="E277" s="5"/>
      <c r="F277" s="5"/>
      <c r="G277" s="5"/>
      <c r="H277" s="11"/>
    </row>
    <row r="278" spans="1:8" x14ac:dyDescent="0.35">
      <c r="A278" s="9">
        <v>109</v>
      </c>
      <c r="B278" s="11" t="s">
        <v>4400</v>
      </c>
      <c r="C278" s="11" t="s">
        <v>4401</v>
      </c>
      <c r="D278" s="9">
        <v>2021</v>
      </c>
      <c r="E278" s="5"/>
      <c r="F278" s="5"/>
      <c r="G278" s="5"/>
      <c r="H278" s="11"/>
    </row>
    <row r="279" spans="1:8" x14ac:dyDescent="0.35">
      <c r="A279" s="9">
        <v>109</v>
      </c>
      <c r="B279" s="11" t="s">
        <v>588</v>
      </c>
      <c r="C279" s="11" t="s">
        <v>589</v>
      </c>
      <c r="D279" s="9">
        <v>2021</v>
      </c>
      <c r="E279" s="5"/>
      <c r="F279" s="5"/>
      <c r="G279" s="5"/>
      <c r="H279" s="11"/>
    </row>
    <row r="280" spans="1:8" x14ac:dyDescent="0.35">
      <c r="A280" s="9">
        <v>109</v>
      </c>
      <c r="B280" s="11" t="s">
        <v>5038</v>
      </c>
      <c r="C280" s="11" t="s">
        <v>5039</v>
      </c>
      <c r="D280" s="9">
        <v>2021</v>
      </c>
      <c r="E280" s="5"/>
      <c r="F280" s="5"/>
      <c r="G280" s="5"/>
      <c r="H280" s="11"/>
    </row>
    <row r="281" spans="1:8" x14ac:dyDescent="0.35">
      <c r="A281" s="9">
        <v>109</v>
      </c>
      <c r="B281" s="11" t="s">
        <v>6544</v>
      </c>
      <c r="C281" s="11" t="s">
        <v>6545</v>
      </c>
      <c r="D281" s="9">
        <v>2023</v>
      </c>
      <c r="E281" s="5"/>
      <c r="F281" s="5"/>
      <c r="G281" s="5"/>
      <c r="H281" s="11"/>
    </row>
    <row r="282" spans="1:8" x14ac:dyDescent="0.35">
      <c r="A282" s="9">
        <v>109</v>
      </c>
      <c r="B282" s="11" t="s">
        <v>1433</v>
      </c>
      <c r="C282" s="11" t="s">
        <v>1548</v>
      </c>
      <c r="D282" s="9">
        <v>2022</v>
      </c>
      <c r="E282" s="5"/>
      <c r="F282" s="5"/>
      <c r="G282" s="5"/>
      <c r="H282" s="11"/>
    </row>
    <row r="283" spans="1:8" x14ac:dyDescent="0.35">
      <c r="A283" s="9">
        <v>109</v>
      </c>
      <c r="B283" s="11" t="s">
        <v>2981</v>
      </c>
      <c r="C283" s="11" t="s">
        <v>2982</v>
      </c>
      <c r="D283" s="9">
        <v>2022</v>
      </c>
      <c r="E283" s="5"/>
      <c r="F283" s="5"/>
      <c r="G283" s="5"/>
      <c r="H283" s="11"/>
    </row>
    <row r="284" spans="1:8" x14ac:dyDescent="0.35">
      <c r="A284" s="9">
        <v>109</v>
      </c>
      <c r="B284" s="11" t="s">
        <v>6218</v>
      </c>
      <c r="C284" s="11" t="s">
        <v>6219</v>
      </c>
      <c r="D284" s="9">
        <v>2021</v>
      </c>
      <c r="E284" s="5"/>
      <c r="F284" s="5"/>
      <c r="G284" s="5"/>
      <c r="H284" s="11"/>
    </row>
    <row r="285" spans="1:8" x14ac:dyDescent="0.35">
      <c r="A285" s="9">
        <v>108</v>
      </c>
      <c r="B285" s="11" t="s">
        <v>687</v>
      </c>
      <c r="C285" s="11" t="s">
        <v>688</v>
      </c>
      <c r="D285" s="9">
        <v>2021</v>
      </c>
      <c r="E285" s="5"/>
      <c r="F285" s="5"/>
      <c r="G285" s="5"/>
      <c r="H285" s="11"/>
    </row>
    <row r="286" spans="1:8" x14ac:dyDescent="0.35">
      <c r="A286" s="9">
        <v>108</v>
      </c>
      <c r="B286" s="11" t="s">
        <v>187</v>
      </c>
      <c r="C286" s="11" t="s">
        <v>188</v>
      </c>
      <c r="D286" s="9">
        <v>2022</v>
      </c>
      <c r="E286" s="5"/>
      <c r="F286" s="5"/>
      <c r="G286" s="5"/>
      <c r="H286" s="11"/>
    </row>
    <row r="287" spans="1:8" x14ac:dyDescent="0.35">
      <c r="A287" s="9">
        <v>108</v>
      </c>
      <c r="B287" s="11" t="s">
        <v>3766</v>
      </c>
      <c r="C287" s="11" t="s">
        <v>3767</v>
      </c>
      <c r="D287" s="9">
        <v>2022</v>
      </c>
      <c r="E287" s="5"/>
      <c r="F287" s="5"/>
      <c r="G287" s="5"/>
      <c r="H287" s="11"/>
    </row>
    <row r="288" spans="1:8" x14ac:dyDescent="0.35">
      <c r="A288" s="9">
        <v>108</v>
      </c>
      <c r="B288" s="11" t="s">
        <v>2766</v>
      </c>
      <c r="C288" s="11" t="s">
        <v>2767</v>
      </c>
      <c r="D288" s="9">
        <v>2022</v>
      </c>
      <c r="E288" s="5"/>
      <c r="F288" s="5"/>
      <c r="G288" s="5"/>
      <c r="H288" s="11"/>
    </row>
    <row r="289" spans="1:8" x14ac:dyDescent="0.35">
      <c r="A289" s="9">
        <v>107</v>
      </c>
      <c r="B289" s="11" t="s">
        <v>4147</v>
      </c>
      <c r="C289" s="11" t="s">
        <v>4148</v>
      </c>
      <c r="D289" s="9">
        <v>2022</v>
      </c>
      <c r="E289" s="5"/>
      <c r="F289" s="5"/>
      <c r="G289" s="5"/>
      <c r="H289" s="11"/>
    </row>
    <row r="290" spans="1:8" x14ac:dyDescent="0.35">
      <c r="A290" s="9">
        <v>107</v>
      </c>
      <c r="B290" s="11" t="s">
        <v>4672</v>
      </c>
      <c r="C290" s="11" t="s">
        <v>4673</v>
      </c>
      <c r="D290" s="9">
        <v>2021</v>
      </c>
      <c r="E290" s="5"/>
      <c r="F290" s="5"/>
      <c r="G290" s="5"/>
      <c r="H290" s="11"/>
    </row>
    <row r="291" spans="1:8" x14ac:dyDescent="0.35">
      <c r="A291" s="9">
        <v>107</v>
      </c>
      <c r="B291" s="11" t="s">
        <v>6604</v>
      </c>
      <c r="C291" s="11" t="s">
        <v>6605</v>
      </c>
      <c r="D291" s="9">
        <v>2023</v>
      </c>
      <c r="E291" s="5"/>
      <c r="F291" s="5"/>
      <c r="G291" s="5"/>
      <c r="H291" s="11"/>
    </row>
    <row r="292" spans="1:8" x14ac:dyDescent="0.35">
      <c r="A292" s="9">
        <v>106</v>
      </c>
      <c r="B292" s="11" t="s">
        <v>1700</v>
      </c>
      <c r="C292" s="11" t="s">
        <v>1701</v>
      </c>
      <c r="D292" s="9">
        <v>2021</v>
      </c>
      <c r="E292" s="5"/>
      <c r="F292" s="5"/>
      <c r="G292" s="5"/>
      <c r="H292" s="11"/>
    </row>
    <row r="293" spans="1:8" x14ac:dyDescent="0.35">
      <c r="A293" s="9">
        <v>106</v>
      </c>
      <c r="B293" s="11" t="s">
        <v>475</v>
      </c>
      <c r="C293" s="11" t="s">
        <v>476</v>
      </c>
      <c r="D293" s="9">
        <v>2022</v>
      </c>
      <c r="E293" s="5"/>
      <c r="F293" s="5"/>
      <c r="G293" s="5"/>
      <c r="H293" s="11"/>
    </row>
    <row r="294" spans="1:8" x14ac:dyDescent="0.35">
      <c r="A294" s="9">
        <v>106</v>
      </c>
      <c r="B294" s="11" t="s">
        <v>3984</v>
      </c>
      <c r="C294" s="11" t="s">
        <v>3985</v>
      </c>
      <c r="D294" s="9">
        <v>2022</v>
      </c>
      <c r="E294" s="5"/>
      <c r="F294" s="5"/>
      <c r="G294" s="5"/>
      <c r="H294" s="11"/>
    </row>
    <row r="295" spans="1:8" x14ac:dyDescent="0.35">
      <c r="A295" s="9">
        <v>106</v>
      </c>
      <c r="B295" s="11" t="s">
        <v>3796</v>
      </c>
      <c r="C295" s="11" t="s">
        <v>3797</v>
      </c>
      <c r="D295" s="9">
        <v>2021</v>
      </c>
      <c r="E295" s="5"/>
      <c r="F295" s="5"/>
      <c r="G295" s="5"/>
      <c r="H295" s="11"/>
    </row>
    <row r="296" spans="1:8" x14ac:dyDescent="0.35">
      <c r="A296" s="9">
        <v>105</v>
      </c>
      <c r="B296" s="11" t="s">
        <v>2883</v>
      </c>
      <c r="C296" s="11" t="s">
        <v>2884</v>
      </c>
      <c r="D296" s="9">
        <v>2022</v>
      </c>
      <c r="E296" s="5"/>
      <c r="F296" s="5"/>
      <c r="G296" s="5"/>
      <c r="H296" s="11"/>
    </row>
    <row r="297" spans="1:8" x14ac:dyDescent="0.35">
      <c r="A297" s="9">
        <v>105</v>
      </c>
      <c r="B297" s="11" t="s">
        <v>2433</v>
      </c>
      <c r="C297" s="11" t="s">
        <v>2434</v>
      </c>
      <c r="D297" s="9">
        <v>2022</v>
      </c>
      <c r="E297" s="5"/>
      <c r="F297" s="5"/>
      <c r="G297" s="5"/>
      <c r="H297" s="11"/>
    </row>
    <row r="298" spans="1:8" x14ac:dyDescent="0.35">
      <c r="A298" s="9">
        <v>105</v>
      </c>
      <c r="B298" s="11" t="s">
        <v>4531</v>
      </c>
      <c r="C298" s="11" t="s">
        <v>4532</v>
      </c>
      <c r="D298" s="9">
        <v>2022</v>
      </c>
      <c r="E298" s="5"/>
      <c r="F298" s="5"/>
      <c r="G298" s="5"/>
      <c r="H298" s="11"/>
    </row>
    <row r="299" spans="1:8" x14ac:dyDescent="0.35">
      <c r="A299" s="9">
        <v>105</v>
      </c>
      <c r="B299" s="11" t="s">
        <v>1314</v>
      </c>
      <c r="C299" s="11" t="s">
        <v>1315</v>
      </c>
      <c r="D299" s="9">
        <v>2022</v>
      </c>
      <c r="E299" s="5"/>
      <c r="F299" s="5"/>
      <c r="G299" s="5"/>
      <c r="H299" s="11"/>
    </row>
    <row r="300" spans="1:8" x14ac:dyDescent="0.35">
      <c r="A300" s="9">
        <v>105</v>
      </c>
      <c r="B300" s="11" t="s">
        <v>4444</v>
      </c>
      <c r="C300" s="11" t="s">
        <v>4445</v>
      </c>
      <c r="D300" s="9">
        <v>2021</v>
      </c>
      <c r="E300" s="5"/>
      <c r="F300" s="5"/>
      <c r="G300" s="5"/>
      <c r="H300" s="11"/>
    </row>
    <row r="301" spans="1:8" x14ac:dyDescent="0.35">
      <c r="A301" s="9">
        <v>104</v>
      </c>
      <c r="B301" s="11" t="s">
        <v>1845</v>
      </c>
      <c r="C301" s="11" t="s">
        <v>1846</v>
      </c>
      <c r="D301" s="9">
        <v>2021</v>
      </c>
      <c r="E301" s="5"/>
      <c r="F301" s="5"/>
      <c r="G301" s="5"/>
      <c r="H301" s="11"/>
    </row>
    <row r="302" spans="1:8" x14ac:dyDescent="0.35">
      <c r="A302" s="9">
        <v>104</v>
      </c>
      <c r="B302" s="11" t="s">
        <v>5397</v>
      </c>
      <c r="C302" s="11" t="s">
        <v>5398</v>
      </c>
      <c r="D302" s="9">
        <v>2021</v>
      </c>
      <c r="E302" s="5"/>
      <c r="F302" s="5"/>
      <c r="G302" s="5"/>
      <c r="H302" s="11"/>
    </row>
    <row r="303" spans="1:8" x14ac:dyDescent="0.35">
      <c r="A303" s="9">
        <v>104</v>
      </c>
      <c r="B303" s="11" t="s">
        <v>6789</v>
      </c>
      <c r="C303" s="11" t="s">
        <v>6790</v>
      </c>
      <c r="D303" s="9">
        <v>2021</v>
      </c>
      <c r="E303" s="5"/>
      <c r="F303" s="5"/>
      <c r="G303" s="5"/>
      <c r="H303" s="11"/>
    </row>
    <row r="304" spans="1:8" x14ac:dyDescent="0.35">
      <c r="A304" s="9">
        <v>104</v>
      </c>
      <c r="B304" s="11" t="s">
        <v>5244</v>
      </c>
      <c r="C304" s="11" t="s">
        <v>5245</v>
      </c>
      <c r="D304" s="9">
        <v>2021</v>
      </c>
      <c r="E304" s="5"/>
      <c r="F304" s="5"/>
      <c r="G304" s="5"/>
      <c r="H304" s="11"/>
    </row>
    <row r="305" spans="1:8" x14ac:dyDescent="0.35">
      <c r="A305" s="9">
        <v>104</v>
      </c>
      <c r="B305" s="11" t="s">
        <v>3285</v>
      </c>
      <c r="C305" s="11" t="s">
        <v>3286</v>
      </c>
      <c r="D305" s="9">
        <v>2021</v>
      </c>
      <c r="E305" s="5"/>
      <c r="F305" s="5"/>
      <c r="G305" s="5"/>
      <c r="H305" s="11"/>
    </row>
    <row r="306" spans="1:8" x14ac:dyDescent="0.35">
      <c r="A306" s="9">
        <v>104</v>
      </c>
      <c r="B306" s="11" t="s">
        <v>7192</v>
      </c>
      <c r="C306" s="11" t="s">
        <v>7193</v>
      </c>
      <c r="D306" s="9">
        <v>2022</v>
      </c>
      <c r="E306" s="5"/>
      <c r="F306" s="5"/>
      <c r="G306" s="5"/>
      <c r="H306" s="11"/>
    </row>
    <row r="307" spans="1:8" x14ac:dyDescent="0.35">
      <c r="A307" s="9">
        <v>103</v>
      </c>
      <c r="B307" s="11" t="s">
        <v>4483</v>
      </c>
      <c r="C307" s="11" t="s">
        <v>4484</v>
      </c>
      <c r="D307" s="9">
        <v>2022</v>
      </c>
      <c r="E307" s="5"/>
      <c r="F307" s="5"/>
      <c r="G307" s="5"/>
      <c r="H307" s="11"/>
    </row>
    <row r="308" spans="1:8" x14ac:dyDescent="0.35">
      <c r="A308" s="9">
        <v>103</v>
      </c>
      <c r="B308" s="11" t="s">
        <v>5080</v>
      </c>
      <c r="C308" s="11" t="s">
        <v>5081</v>
      </c>
      <c r="D308" s="9">
        <v>2022</v>
      </c>
      <c r="E308" s="5"/>
      <c r="F308" s="5"/>
      <c r="G308" s="5"/>
      <c r="H308" s="11"/>
    </row>
    <row r="309" spans="1:8" x14ac:dyDescent="0.35">
      <c r="A309" s="9">
        <v>103</v>
      </c>
      <c r="B309" s="11" t="s">
        <v>255</v>
      </c>
      <c r="C309" s="11" t="s">
        <v>256</v>
      </c>
      <c r="D309" s="9">
        <v>2022</v>
      </c>
      <c r="E309" s="5"/>
      <c r="F309" s="5"/>
      <c r="G309" s="5"/>
      <c r="H309" s="11"/>
    </row>
    <row r="310" spans="1:8" x14ac:dyDescent="0.35">
      <c r="A310" s="9">
        <v>103</v>
      </c>
      <c r="B310" s="11" t="s">
        <v>6473</v>
      </c>
      <c r="C310" s="11" t="s">
        <v>6474</v>
      </c>
      <c r="D310" s="9">
        <v>2022</v>
      </c>
      <c r="E310" s="5"/>
      <c r="F310" s="5"/>
      <c r="G310" s="5"/>
      <c r="H310" s="11"/>
    </row>
    <row r="311" spans="1:8" x14ac:dyDescent="0.35">
      <c r="A311" s="9">
        <v>102</v>
      </c>
      <c r="B311" s="11" t="s">
        <v>4565</v>
      </c>
      <c r="C311" s="11" t="s">
        <v>4566</v>
      </c>
      <c r="D311" s="9">
        <v>2021</v>
      </c>
      <c r="E311" s="5"/>
      <c r="F311" s="5"/>
      <c r="G311" s="5"/>
      <c r="H311" s="11"/>
    </row>
    <row r="312" spans="1:8" x14ac:dyDescent="0.35">
      <c r="A312" s="9">
        <v>102</v>
      </c>
      <c r="B312" s="11" t="s">
        <v>4000</v>
      </c>
      <c r="C312" s="11" t="s">
        <v>4001</v>
      </c>
      <c r="D312" s="9">
        <v>2021</v>
      </c>
      <c r="E312" s="5"/>
      <c r="F312" s="5"/>
      <c r="G312" s="5"/>
      <c r="H312" s="11"/>
    </row>
    <row r="313" spans="1:8" x14ac:dyDescent="0.35">
      <c r="A313" s="9">
        <v>102</v>
      </c>
      <c r="B313" s="11" t="s">
        <v>6646</v>
      </c>
      <c r="C313" s="11" t="s">
        <v>6647</v>
      </c>
      <c r="D313" s="9">
        <v>2023</v>
      </c>
      <c r="E313" s="5"/>
      <c r="F313" s="5"/>
      <c r="G313" s="5"/>
      <c r="H313" s="11"/>
    </row>
    <row r="314" spans="1:8" x14ac:dyDescent="0.35">
      <c r="A314" s="9">
        <v>102</v>
      </c>
      <c r="B314" s="11" t="s">
        <v>2301</v>
      </c>
      <c r="C314" s="11" t="s">
        <v>2302</v>
      </c>
      <c r="D314" s="9">
        <v>2021</v>
      </c>
      <c r="E314" s="5"/>
      <c r="F314" s="5"/>
      <c r="G314" s="5"/>
      <c r="H314" s="11"/>
    </row>
    <row r="315" spans="1:8" x14ac:dyDescent="0.35">
      <c r="A315" s="9">
        <v>102</v>
      </c>
      <c r="B315" s="11" t="s">
        <v>5605</v>
      </c>
      <c r="C315" s="11" t="s">
        <v>5606</v>
      </c>
      <c r="D315" s="9">
        <v>2021</v>
      </c>
      <c r="E315" s="5"/>
      <c r="F315" s="5"/>
      <c r="G315" s="5"/>
      <c r="H315" s="11"/>
    </row>
    <row r="316" spans="1:8" x14ac:dyDescent="0.35">
      <c r="A316" s="9">
        <v>102</v>
      </c>
      <c r="B316" s="11" t="s">
        <v>6926</v>
      </c>
      <c r="C316" s="11" t="s">
        <v>6927</v>
      </c>
      <c r="D316" s="9">
        <v>2023</v>
      </c>
      <c r="E316" s="5"/>
      <c r="F316" s="5"/>
      <c r="G316" s="5"/>
      <c r="H316" s="11"/>
    </row>
    <row r="317" spans="1:8" x14ac:dyDescent="0.35">
      <c r="A317" s="9">
        <v>102</v>
      </c>
      <c r="B317" s="11" t="s">
        <v>3007</v>
      </c>
      <c r="C317" s="11" t="s">
        <v>3008</v>
      </c>
      <c r="D317" s="9">
        <v>2021</v>
      </c>
      <c r="E317" s="5"/>
      <c r="F317" s="5"/>
      <c r="G317" s="5"/>
      <c r="H317" s="11"/>
    </row>
    <row r="318" spans="1:8" x14ac:dyDescent="0.35">
      <c r="A318" s="9">
        <v>102</v>
      </c>
      <c r="B318" s="11" t="s">
        <v>2194</v>
      </c>
      <c r="C318" s="11" t="s">
        <v>2195</v>
      </c>
      <c r="D318" s="9">
        <v>2022</v>
      </c>
      <c r="E318" s="5"/>
      <c r="F318" s="5"/>
      <c r="G318" s="5"/>
      <c r="H318" s="11"/>
    </row>
    <row r="319" spans="1:8" x14ac:dyDescent="0.35">
      <c r="A319" s="9">
        <v>102</v>
      </c>
      <c r="B319" s="11" t="s">
        <v>6813</v>
      </c>
      <c r="C319" s="11" t="s">
        <v>6814</v>
      </c>
      <c r="D319" s="9">
        <v>2022</v>
      </c>
      <c r="E319" s="5"/>
      <c r="F319" s="5"/>
      <c r="G319" s="5"/>
      <c r="H319" s="11"/>
    </row>
    <row r="320" spans="1:8" x14ac:dyDescent="0.35">
      <c r="A320" s="9">
        <v>101</v>
      </c>
      <c r="B320" s="11" t="s">
        <v>2411</v>
      </c>
      <c r="C320" s="11" t="s">
        <v>2412</v>
      </c>
      <c r="D320" s="9">
        <v>2023</v>
      </c>
      <c r="E320" s="5"/>
      <c r="F320" s="5"/>
      <c r="G320" s="5"/>
      <c r="H320" s="11"/>
    </row>
    <row r="321" spans="1:8" x14ac:dyDescent="0.35">
      <c r="A321" s="9">
        <v>101</v>
      </c>
      <c r="B321" s="11" t="s">
        <v>1714</v>
      </c>
      <c r="C321" s="11" t="s">
        <v>1715</v>
      </c>
      <c r="D321" s="9">
        <v>2022</v>
      </c>
      <c r="E321" s="5"/>
      <c r="F321" s="5"/>
      <c r="G321" s="5"/>
      <c r="H321" s="11"/>
    </row>
    <row r="322" spans="1:8" x14ac:dyDescent="0.35">
      <c r="A322" s="9">
        <v>101</v>
      </c>
      <c r="B322" s="11" t="s">
        <v>1070</v>
      </c>
      <c r="C322" s="11" t="s">
        <v>1071</v>
      </c>
      <c r="D322" s="9">
        <v>2022</v>
      </c>
      <c r="E322" s="5"/>
      <c r="F322" s="5"/>
      <c r="G322" s="5"/>
      <c r="H322" s="11"/>
    </row>
    <row r="323" spans="1:8" x14ac:dyDescent="0.35">
      <c r="A323" s="9">
        <v>100</v>
      </c>
      <c r="B323" s="11" t="s">
        <v>2631</v>
      </c>
      <c r="C323" s="11" t="s">
        <v>2632</v>
      </c>
      <c r="D323" s="9">
        <v>2022</v>
      </c>
      <c r="E323" s="5"/>
      <c r="F323" s="5"/>
      <c r="G323" s="5"/>
      <c r="H323" s="11"/>
    </row>
    <row r="324" spans="1:8" x14ac:dyDescent="0.35">
      <c r="A324" s="9">
        <v>100</v>
      </c>
      <c r="B324" s="11" t="s">
        <v>556</v>
      </c>
      <c r="C324" s="11" t="s">
        <v>2935</v>
      </c>
      <c r="D324" s="9">
        <v>2021</v>
      </c>
      <c r="E324" s="5"/>
      <c r="F324" s="5"/>
      <c r="G324" s="5"/>
      <c r="H324" s="11"/>
    </row>
    <row r="325" spans="1:8" x14ac:dyDescent="0.35">
      <c r="A325" s="9">
        <v>100</v>
      </c>
      <c r="B325" s="11" t="s">
        <v>3147</v>
      </c>
      <c r="C325" s="11" t="s">
        <v>3148</v>
      </c>
      <c r="D325" s="9">
        <v>2021</v>
      </c>
      <c r="E325" s="5"/>
      <c r="F325" s="5"/>
      <c r="G325" s="5"/>
      <c r="H325" s="11"/>
    </row>
    <row r="326" spans="1:8" x14ac:dyDescent="0.35">
      <c r="A326" s="9">
        <v>99</v>
      </c>
      <c r="B326" s="11" t="s">
        <v>3620</v>
      </c>
      <c r="C326" s="11" t="s">
        <v>3621</v>
      </c>
      <c r="D326" s="9">
        <v>2022</v>
      </c>
      <c r="E326" s="5"/>
      <c r="F326" s="5"/>
      <c r="G326" s="5"/>
      <c r="H326" s="11"/>
    </row>
    <row r="327" spans="1:8" x14ac:dyDescent="0.35">
      <c r="A327" s="9">
        <v>99</v>
      </c>
      <c r="B327" s="11" t="s">
        <v>643</v>
      </c>
      <c r="C327" s="11" t="s">
        <v>644</v>
      </c>
      <c r="D327" s="9">
        <v>2021</v>
      </c>
      <c r="E327" s="5"/>
      <c r="F327" s="5"/>
      <c r="G327" s="5"/>
      <c r="H327" s="11"/>
    </row>
    <row r="328" spans="1:8" x14ac:dyDescent="0.35">
      <c r="A328" s="9">
        <v>98</v>
      </c>
      <c r="B328" s="11" t="s">
        <v>4558</v>
      </c>
      <c r="C328" s="11" t="s">
        <v>4559</v>
      </c>
      <c r="D328" s="9">
        <v>2021</v>
      </c>
      <c r="E328" s="5"/>
      <c r="F328" s="5"/>
      <c r="G328" s="5"/>
      <c r="H328" s="11"/>
    </row>
    <row r="329" spans="1:8" x14ac:dyDescent="0.35">
      <c r="A329" s="9">
        <v>98</v>
      </c>
      <c r="B329" s="11" t="s">
        <v>5996</v>
      </c>
      <c r="C329" s="11" t="s">
        <v>5997</v>
      </c>
      <c r="D329" s="9">
        <v>2021</v>
      </c>
      <c r="E329" s="5"/>
      <c r="F329" s="5"/>
      <c r="G329" s="5"/>
      <c r="H329" s="11"/>
    </row>
    <row r="330" spans="1:8" x14ac:dyDescent="0.35">
      <c r="A330" s="9">
        <v>98</v>
      </c>
      <c r="B330" s="11" t="s">
        <v>6271</v>
      </c>
      <c r="C330" s="11" t="s">
        <v>6272</v>
      </c>
      <c r="D330" s="9">
        <v>2022</v>
      </c>
      <c r="E330" s="5"/>
      <c r="F330" s="5"/>
      <c r="G330" s="5"/>
      <c r="H330" s="11"/>
    </row>
    <row r="331" spans="1:8" x14ac:dyDescent="0.35">
      <c r="A331" s="9">
        <v>98</v>
      </c>
      <c r="B331" s="11" t="s">
        <v>5697</v>
      </c>
      <c r="C331" s="11" t="s">
        <v>5698</v>
      </c>
      <c r="D331" s="9">
        <v>2021</v>
      </c>
      <c r="E331" s="5"/>
      <c r="F331" s="5"/>
      <c r="G331" s="5"/>
      <c r="H331" s="11"/>
    </row>
    <row r="332" spans="1:8" x14ac:dyDescent="0.35">
      <c r="A332" s="9">
        <v>98</v>
      </c>
      <c r="B332" s="11" t="s">
        <v>2121</v>
      </c>
      <c r="C332" s="11" t="s">
        <v>2122</v>
      </c>
      <c r="D332" s="9">
        <v>2022</v>
      </c>
      <c r="E332" s="5"/>
      <c r="F332" s="5"/>
      <c r="G332" s="5"/>
      <c r="H332" s="11"/>
    </row>
    <row r="333" spans="1:8" x14ac:dyDescent="0.35">
      <c r="A333" s="9">
        <v>98</v>
      </c>
      <c r="B333" s="11" t="s">
        <v>4659</v>
      </c>
      <c r="C333" s="11" t="s">
        <v>4660</v>
      </c>
      <c r="D333" s="9">
        <v>2021</v>
      </c>
      <c r="E333" s="5"/>
      <c r="F333" s="5"/>
      <c r="G333" s="5"/>
      <c r="H333" s="11"/>
    </row>
    <row r="334" spans="1:8" x14ac:dyDescent="0.35">
      <c r="A334" s="9">
        <v>98</v>
      </c>
      <c r="B334" s="11" t="s">
        <v>1482</v>
      </c>
      <c r="C334" s="11" t="s">
        <v>1483</v>
      </c>
      <c r="D334" s="9">
        <v>2021</v>
      </c>
      <c r="E334" s="5"/>
      <c r="F334" s="5"/>
      <c r="G334" s="5"/>
      <c r="H334" s="11"/>
    </row>
    <row r="335" spans="1:8" x14ac:dyDescent="0.35">
      <c r="A335" s="9">
        <v>97</v>
      </c>
      <c r="B335" s="11" t="s">
        <v>487</v>
      </c>
      <c r="C335" s="11" t="s">
        <v>488</v>
      </c>
      <c r="D335" s="9">
        <v>2022</v>
      </c>
      <c r="E335" s="5"/>
      <c r="F335" s="5"/>
      <c r="G335" s="5"/>
      <c r="H335" s="11"/>
    </row>
    <row r="336" spans="1:8" x14ac:dyDescent="0.35">
      <c r="A336" s="9">
        <v>97</v>
      </c>
      <c r="B336" s="11" t="s">
        <v>4945</v>
      </c>
      <c r="C336" s="11" t="s">
        <v>4946</v>
      </c>
      <c r="D336" s="9">
        <v>2021</v>
      </c>
      <c r="E336" s="5"/>
      <c r="F336" s="5"/>
      <c r="G336" s="5"/>
      <c r="H336" s="11"/>
    </row>
    <row r="337" spans="1:8" x14ac:dyDescent="0.35">
      <c r="A337" s="9">
        <v>97</v>
      </c>
      <c r="B337" s="11" t="s">
        <v>4199</v>
      </c>
      <c r="C337" s="11" t="s">
        <v>4200</v>
      </c>
      <c r="D337" s="9">
        <v>2021</v>
      </c>
      <c r="E337" s="5"/>
      <c r="F337" s="5"/>
      <c r="G337" s="5"/>
      <c r="H337" s="11"/>
    </row>
    <row r="338" spans="1:8" x14ac:dyDescent="0.35">
      <c r="A338" s="9">
        <v>97</v>
      </c>
      <c r="B338" s="11" t="s">
        <v>3628</v>
      </c>
      <c r="C338" s="11" t="s">
        <v>3629</v>
      </c>
      <c r="D338" s="9">
        <v>2021</v>
      </c>
      <c r="E338" s="5"/>
      <c r="F338" s="5"/>
      <c r="G338" s="5"/>
      <c r="H338" s="11"/>
    </row>
    <row r="339" spans="1:8" x14ac:dyDescent="0.35">
      <c r="A339" s="9">
        <v>97</v>
      </c>
      <c r="B339" s="11" t="s">
        <v>543</v>
      </c>
      <c r="C339" s="11" t="s">
        <v>544</v>
      </c>
      <c r="D339" s="9">
        <v>2021</v>
      </c>
      <c r="E339" s="5"/>
      <c r="F339" s="5"/>
      <c r="G339" s="5"/>
      <c r="H339" s="11"/>
    </row>
    <row r="340" spans="1:8" x14ac:dyDescent="0.35">
      <c r="A340" s="9">
        <v>96</v>
      </c>
      <c r="B340" s="11" t="s">
        <v>2441</v>
      </c>
      <c r="C340" s="11" t="s">
        <v>2442</v>
      </c>
      <c r="D340" s="9">
        <v>2023</v>
      </c>
      <c r="E340" s="5"/>
      <c r="F340" s="5"/>
      <c r="G340" s="5"/>
      <c r="H340" s="11"/>
    </row>
    <row r="341" spans="1:8" x14ac:dyDescent="0.35">
      <c r="A341" s="9">
        <v>96</v>
      </c>
      <c r="B341" s="11" t="s">
        <v>468</v>
      </c>
      <c r="C341" s="11" t="s">
        <v>469</v>
      </c>
      <c r="D341" s="9">
        <v>2021</v>
      </c>
      <c r="E341" s="5"/>
      <c r="F341" s="5"/>
      <c r="G341" s="5"/>
      <c r="H341" s="11"/>
    </row>
    <row r="342" spans="1:8" x14ac:dyDescent="0.35">
      <c r="A342" s="9">
        <v>96</v>
      </c>
      <c r="B342" s="11" t="s">
        <v>7200</v>
      </c>
      <c r="C342" s="11" t="s">
        <v>7201</v>
      </c>
      <c r="D342" s="9">
        <v>2022</v>
      </c>
      <c r="E342" s="5"/>
      <c r="F342" s="5"/>
      <c r="G342" s="5"/>
      <c r="H342" s="11"/>
    </row>
    <row r="343" spans="1:8" x14ac:dyDescent="0.35">
      <c r="A343" s="9">
        <v>96</v>
      </c>
      <c r="B343" s="11" t="s">
        <v>3081</v>
      </c>
      <c r="C343" s="11" t="s">
        <v>3082</v>
      </c>
      <c r="D343" s="9">
        <v>2021</v>
      </c>
      <c r="E343" s="5"/>
      <c r="F343" s="5"/>
      <c r="G343" s="5"/>
      <c r="H343" s="11"/>
    </row>
    <row r="344" spans="1:8" x14ac:dyDescent="0.35">
      <c r="A344" s="9">
        <v>96</v>
      </c>
      <c r="B344" s="11" t="s">
        <v>6278</v>
      </c>
      <c r="C344" s="11" t="s">
        <v>6279</v>
      </c>
      <c r="D344" s="9">
        <v>2022</v>
      </c>
      <c r="E344" s="5"/>
      <c r="F344" s="5"/>
      <c r="G344" s="5"/>
      <c r="H344" s="11"/>
    </row>
    <row r="345" spans="1:8" x14ac:dyDescent="0.35">
      <c r="A345" s="9">
        <v>95</v>
      </c>
      <c r="B345" s="11" t="s">
        <v>2583</v>
      </c>
      <c r="C345" s="11" t="s">
        <v>2584</v>
      </c>
      <c r="D345" s="9">
        <v>2021</v>
      </c>
      <c r="E345" s="5"/>
      <c r="F345" s="5"/>
      <c r="G345" s="5"/>
      <c r="H345" s="11"/>
    </row>
    <row r="346" spans="1:8" x14ac:dyDescent="0.35">
      <c r="A346" s="9">
        <v>95</v>
      </c>
      <c r="B346" s="11" t="s">
        <v>1392</v>
      </c>
      <c r="C346" s="11" t="s">
        <v>1393</v>
      </c>
      <c r="D346" s="9">
        <v>2021</v>
      </c>
      <c r="E346" s="5"/>
      <c r="F346" s="5"/>
      <c r="G346" s="5"/>
      <c r="H346" s="11"/>
    </row>
    <row r="347" spans="1:8" x14ac:dyDescent="0.35">
      <c r="A347" s="9">
        <v>95</v>
      </c>
      <c r="B347" s="11" t="s">
        <v>6359</v>
      </c>
      <c r="C347" s="11" t="s">
        <v>6360</v>
      </c>
      <c r="D347" s="9">
        <v>2022</v>
      </c>
      <c r="E347" s="5"/>
      <c r="F347" s="5"/>
      <c r="G347" s="5"/>
      <c r="H347" s="11"/>
    </row>
    <row r="348" spans="1:8" x14ac:dyDescent="0.35">
      <c r="A348" s="9">
        <v>95</v>
      </c>
      <c r="B348" s="11" t="s">
        <v>2309</v>
      </c>
      <c r="C348" s="11" t="s">
        <v>2310</v>
      </c>
      <c r="D348" s="9">
        <v>2022</v>
      </c>
      <c r="E348" s="5"/>
      <c r="F348" s="5"/>
      <c r="G348" s="5"/>
      <c r="H348" s="11"/>
    </row>
    <row r="349" spans="1:8" x14ac:dyDescent="0.35">
      <c r="A349" s="9">
        <v>95</v>
      </c>
      <c r="B349" s="11" t="s">
        <v>2333</v>
      </c>
      <c r="C349" s="11" t="s">
        <v>2334</v>
      </c>
      <c r="D349" s="9">
        <v>2021</v>
      </c>
      <c r="E349" s="5"/>
      <c r="F349" s="5"/>
      <c r="G349" s="5"/>
      <c r="H349" s="11"/>
    </row>
    <row r="350" spans="1:8" x14ac:dyDescent="0.35">
      <c r="A350" s="9">
        <v>95</v>
      </c>
      <c r="B350" s="11" t="s">
        <v>7090</v>
      </c>
      <c r="C350" s="11" t="s">
        <v>7091</v>
      </c>
      <c r="D350" s="9">
        <v>2021</v>
      </c>
      <c r="E350" s="5"/>
      <c r="F350" s="5"/>
      <c r="G350" s="5"/>
      <c r="H350" s="11"/>
    </row>
    <row r="351" spans="1:8" x14ac:dyDescent="0.35">
      <c r="A351" s="9">
        <v>95</v>
      </c>
      <c r="B351" s="11" t="s">
        <v>3681</v>
      </c>
      <c r="C351" s="11" t="s">
        <v>3682</v>
      </c>
      <c r="D351" s="9">
        <v>2021</v>
      </c>
      <c r="E351" s="5"/>
      <c r="F351" s="5"/>
      <c r="G351" s="5"/>
      <c r="H351" s="11"/>
    </row>
    <row r="352" spans="1:8" x14ac:dyDescent="0.35">
      <c r="A352" s="9">
        <v>95</v>
      </c>
      <c r="B352" s="11" t="s">
        <v>1967</v>
      </c>
      <c r="C352" s="11" t="s">
        <v>1968</v>
      </c>
      <c r="D352" s="9">
        <v>2021</v>
      </c>
      <c r="E352" s="5"/>
      <c r="F352" s="5"/>
      <c r="G352" s="5"/>
      <c r="H352" s="11"/>
    </row>
    <row r="353" spans="1:8" x14ac:dyDescent="0.35">
      <c r="A353" s="9">
        <v>94</v>
      </c>
      <c r="B353" s="11" t="s">
        <v>6091</v>
      </c>
      <c r="C353" s="11" t="s">
        <v>6092</v>
      </c>
      <c r="D353" s="9">
        <v>2021</v>
      </c>
      <c r="E353" s="5"/>
      <c r="F353" s="5"/>
      <c r="G353" s="5"/>
      <c r="H353" s="11"/>
    </row>
    <row r="354" spans="1:8" x14ac:dyDescent="0.35">
      <c r="A354" s="9">
        <v>94</v>
      </c>
      <c r="B354" s="11" t="s">
        <v>4780</v>
      </c>
      <c r="C354" s="11" t="s">
        <v>4781</v>
      </c>
      <c r="D354" s="9">
        <v>2022</v>
      </c>
      <c r="E354" s="5"/>
      <c r="F354" s="5"/>
      <c r="G354" s="5"/>
      <c r="H354" s="11"/>
    </row>
    <row r="355" spans="1:8" x14ac:dyDescent="0.35">
      <c r="A355" s="9">
        <v>94</v>
      </c>
      <c r="B355" s="11" t="s">
        <v>3604</v>
      </c>
      <c r="C355" s="11" t="s">
        <v>3605</v>
      </c>
      <c r="D355" s="9">
        <v>2021</v>
      </c>
      <c r="E355" s="5"/>
      <c r="F355" s="5"/>
      <c r="G355" s="5"/>
      <c r="H355" s="11"/>
    </row>
    <row r="356" spans="1:8" x14ac:dyDescent="0.35">
      <c r="A356" s="9">
        <v>94</v>
      </c>
      <c r="B356" s="11" t="s">
        <v>1617</v>
      </c>
      <c r="C356" s="11" t="s">
        <v>1618</v>
      </c>
      <c r="D356" s="9">
        <v>2022</v>
      </c>
      <c r="E356" s="5"/>
      <c r="F356" s="5"/>
      <c r="G356" s="5"/>
      <c r="H356" s="11"/>
    </row>
    <row r="357" spans="1:8" x14ac:dyDescent="0.35">
      <c r="A357" s="9">
        <v>94</v>
      </c>
      <c r="B357" s="11" t="s">
        <v>4325</v>
      </c>
      <c r="C357" s="11" t="s">
        <v>4326</v>
      </c>
      <c r="D357" s="9">
        <v>2022</v>
      </c>
      <c r="E357" s="5"/>
      <c r="F357" s="5"/>
      <c r="G357" s="5"/>
      <c r="H357" s="11"/>
    </row>
    <row r="358" spans="1:8" x14ac:dyDescent="0.35">
      <c r="A358" s="9">
        <v>94</v>
      </c>
      <c r="B358" s="11" t="s">
        <v>596</v>
      </c>
      <c r="C358" s="11" t="s">
        <v>597</v>
      </c>
      <c r="D358" s="9">
        <v>2023</v>
      </c>
      <c r="E358" s="5"/>
      <c r="F358" s="5"/>
      <c r="G358" s="5"/>
      <c r="H358" s="11"/>
    </row>
    <row r="359" spans="1:8" x14ac:dyDescent="0.35">
      <c r="A359" s="9">
        <v>94</v>
      </c>
      <c r="B359" s="11" t="s">
        <v>2365</v>
      </c>
      <c r="C359" s="11" t="s">
        <v>2366</v>
      </c>
      <c r="D359" s="9">
        <v>2022</v>
      </c>
      <c r="E359" s="5"/>
      <c r="F359" s="5"/>
      <c r="G359" s="5"/>
      <c r="H359" s="11"/>
    </row>
    <row r="360" spans="1:8" x14ac:dyDescent="0.35">
      <c r="A360" s="9">
        <v>93</v>
      </c>
      <c r="B360" s="11" t="s">
        <v>629</v>
      </c>
      <c r="C360" s="11" t="s">
        <v>630</v>
      </c>
      <c r="D360" s="9">
        <v>2021</v>
      </c>
      <c r="E360" s="5"/>
      <c r="F360" s="5"/>
      <c r="G360" s="5"/>
      <c r="H360" s="11"/>
    </row>
    <row r="361" spans="1:8" x14ac:dyDescent="0.35">
      <c r="A361" s="9">
        <v>93</v>
      </c>
      <c r="B361" s="11" t="s">
        <v>5015</v>
      </c>
      <c r="C361" s="11" t="s">
        <v>5016</v>
      </c>
      <c r="D361" s="9">
        <v>2021</v>
      </c>
      <c r="E361" s="5"/>
      <c r="F361" s="5"/>
      <c r="G361" s="5"/>
      <c r="H361" s="11"/>
    </row>
    <row r="362" spans="1:8" x14ac:dyDescent="0.35">
      <c r="A362" s="9">
        <v>93</v>
      </c>
      <c r="B362" s="11" t="s">
        <v>1822</v>
      </c>
      <c r="C362" s="11" t="s">
        <v>1823</v>
      </c>
      <c r="D362" s="9">
        <v>2021</v>
      </c>
      <c r="E362" s="5"/>
      <c r="F362" s="5"/>
      <c r="G362" s="5"/>
      <c r="H362" s="11"/>
    </row>
    <row r="363" spans="1:8" x14ac:dyDescent="0.35">
      <c r="A363" s="9">
        <v>93</v>
      </c>
      <c r="B363" s="11" t="s">
        <v>5487</v>
      </c>
      <c r="C363" s="11" t="s">
        <v>5488</v>
      </c>
      <c r="D363" s="9">
        <v>2021</v>
      </c>
      <c r="E363" s="5"/>
      <c r="F363" s="5"/>
      <c r="G363" s="5"/>
      <c r="H363" s="11"/>
    </row>
    <row r="364" spans="1:8" x14ac:dyDescent="0.35">
      <c r="A364" s="9">
        <v>93</v>
      </c>
      <c r="B364" s="11" t="s">
        <v>3814</v>
      </c>
      <c r="C364" s="11" t="s">
        <v>3815</v>
      </c>
      <c r="D364" s="9">
        <v>2021</v>
      </c>
      <c r="E364" s="5"/>
      <c r="F364" s="5"/>
      <c r="G364" s="5"/>
      <c r="H364" s="11"/>
    </row>
    <row r="365" spans="1:8" x14ac:dyDescent="0.35">
      <c r="A365" s="9">
        <v>92</v>
      </c>
      <c r="B365" s="11" t="s">
        <v>1749</v>
      </c>
      <c r="C365" s="11" t="s">
        <v>1750</v>
      </c>
      <c r="D365" s="9">
        <v>2022</v>
      </c>
      <c r="E365" s="5"/>
      <c r="F365" s="5"/>
      <c r="G365" s="5"/>
      <c r="H365" s="11"/>
    </row>
    <row r="366" spans="1:8" x14ac:dyDescent="0.35">
      <c r="A366" s="9">
        <v>92</v>
      </c>
      <c r="B366" s="11" t="s">
        <v>3113</v>
      </c>
      <c r="C366" s="11" t="s">
        <v>3114</v>
      </c>
      <c r="D366" s="9">
        <v>2021</v>
      </c>
      <c r="E366" s="5"/>
      <c r="F366" s="5"/>
      <c r="G366" s="5"/>
      <c r="H366" s="11"/>
    </row>
    <row r="367" spans="1:8" x14ac:dyDescent="0.35">
      <c r="A367" s="9">
        <v>92</v>
      </c>
      <c r="B367" s="11" t="s">
        <v>5439</v>
      </c>
      <c r="C367" s="11" t="s">
        <v>5440</v>
      </c>
      <c r="D367" s="9">
        <v>2022</v>
      </c>
      <c r="E367" s="5"/>
      <c r="F367" s="5"/>
      <c r="G367" s="5"/>
      <c r="H367" s="11"/>
    </row>
    <row r="368" spans="1:8" x14ac:dyDescent="0.35">
      <c r="A368" s="9">
        <v>91</v>
      </c>
      <c r="B368" s="11" t="s">
        <v>4113</v>
      </c>
      <c r="C368" s="11" t="s">
        <v>4114</v>
      </c>
      <c r="D368" s="9">
        <v>2021</v>
      </c>
      <c r="E368" s="5"/>
      <c r="F368" s="5"/>
      <c r="G368" s="5"/>
      <c r="H368" s="11"/>
    </row>
    <row r="369" spans="1:8" x14ac:dyDescent="0.35">
      <c r="A369" s="9">
        <v>91</v>
      </c>
      <c r="B369" s="11" t="s">
        <v>3129</v>
      </c>
      <c r="C369" s="11" t="s">
        <v>3130</v>
      </c>
      <c r="D369" s="9">
        <v>2022</v>
      </c>
      <c r="E369" s="5"/>
      <c r="F369" s="5"/>
      <c r="G369" s="5"/>
      <c r="H369" s="11"/>
    </row>
    <row r="370" spans="1:8" x14ac:dyDescent="0.35">
      <c r="A370" s="9">
        <v>91</v>
      </c>
      <c r="B370" s="11" t="s">
        <v>6333</v>
      </c>
      <c r="C370" s="11" t="s">
        <v>6334</v>
      </c>
      <c r="D370" s="9">
        <v>2021</v>
      </c>
      <c r="E370" s="5"/>
      <c r="F370" s="5"/>
      <c r="G370" s="5"/>
      <c r="H370" s="11"/>
    </row>
    <row r="371" spans="1:8" x14ac:dyDescent="0.35">
      <c r="A371" s="9">
        <v>91</v>
      </c>
      <c r="B371" s="11" t="s">
        <v>7116</v>
      </c>
      <c r="C371" s="11" t="s">
        <v>7117</v>
      </c>
      <c r="D371" s="9">
        <v>2021</v>
      </c>
      <c r="E371" s="5"/>
      <c r="F371" s="5"/>
      <c r="G371" s="5"/>
      <c r="H371" s="11"/>
    </row>
    <row r="372" spans="1:8" x14ac:dyDescent="0.35">
      <c r="A372" s="9">
        <v>91</v>
      </c>
      <c r="B372" s="11" t="s">
        <v>5115</v>
      </c>
      <c r="C372" s="11" t="s">
        <v>5116</v>
      </c>
      <c r="D372" s="9">
        <v>2021</v>
      </c>
      <c r="E372" s="5"/>
      <c r="F372" s="5"/>
      <c r="G372" s="5"/>
      <c r="H372" s="11"/>
    </row>
    <row r="373" spans="1:8" x14ac:dyDescent="0.35">
      <c r="A373" s="9">
        <v>91</v>
      </c>
      <c r="B373" s="11" t="s">
        <v>6122</v>
      </c>
      <c r="C373" s="11" t="s">
        <v>6123</v>
      </c>
      <c r="D373" s="9">
        <v>2022</v>
      </c>
      <c r="E373" s="5"/>
      <c r="F373" s="5"/>
      <c r="G373" s="5"/>
      <c r="H373" s="11"/>
    </row>
    <row r="374" spans="1:8" x14ac:dyDescent="0.35">
      <c r="A374" s="9">
        <v>90</v>
      </c>
      <c r="B374" s="11" t="s">
        <v>1728</v>
      </c>
      <c r="C374" s="11" t="s">
        <v>1729</v>
      </c>
      <c r="D374" s="9">
        <v>2021</v>
      </c>
      <c r="E374" s="5"/>
      <c r="F374" s="5"/>
      <c r="G374" s="5"/>
      <c r="H374" s="11"/>
    </row>
    <row r="375" spans="1:8" x14ac:dyDescent="0.35">
      <c r="A375" s="9">
        <v>90</v>
      </c>
      <c r="B375" s="11" t="s">
        <v>2255</v>
      </c>
      <c r="C375" s="11" t="s">
        <v>2256</v>
      </c>
      <c r="D375" s="9">
        <v>2022</v>
      </c>
      <c r="E375" s="5"/>
      <c r="F375" s="5"/>
      <c r="G375" s="5"/>
      <c r="H375" s="11"/>
    </row>
    <row r="376" spans="1:8" x14ac:dyDescent="0.35">
      <c r="A376" s="9">
        <v>90</v>
      </c>
      <c r="B376" s="11" t="s">
        <v>4457</v>
      </c>
      <c r="C376" s="11" t="s">
        <v>4458</v>
      </c>
      <c r="D376" s="9">
        <v>2023</v>
      </c>
      <c r="E376" s="5"/>
      <c r="F376" s="5"/>
      <c r="G376" s="5"/>
      <c r="H376" s="11"/>
    </row>
    <row r="377" spans="1:8" x14ac:dyDescent="0.35">
      <c r="A377" s="9">
        <v>90</v>
      </c>
      <c r="B377" s="11" t="s">
        <v>2345</v>
      </c>
      <c r="C377" s="11" t="s">
        <v>2346</v>
      </c>
      <c r="D377" s="9">
        <v>2021</v>
      </c>
      <c r="E377" s="5"/>
      <c r="F377" s="5"/>
      <c r="G377" s="5"/>
      <c r="H377" s="11"/>
    </row>
    <row r="378" spans="1:8" x14ac:dyDescent="0.35">
      <c r="A378" s="9">
        <v>89</v>
      </c>
      <c r="B378" s="11" t="s">
        <v>306</v>
      </c>
      <c r="C378" s="11" t="s">
        <v>307</v>
      </c>
      <c r="D378" s="9">
        <v>2022</v>
      </c>
      <c r="E378" s="5"/>
      <c r="F378" s="5"/>
      <c r="G378" s="5"/>
      <c r="H378" s="11"/>
    </row>
    <row r="379" spans="1:8" x14ac:dyDescent="0.35">
      <c r="A379" s="9">
        <v>89</v>
      </c>
      <c r="B379" s="11" t="s">
        <v>2830</v>
      </c>
      <c r="C379" s="11" t="s">
        <v>2831</v>
      </c>
      <c r="D379" s="9">
        <v>2022</v>
      </c>
      <c r="E379" s="5"/>
      <c r="F379" s="5"/>
      <c r="G379" s="5"/>
      <c r="H379" s="11"/>
    </row>
    <row r="380" spans="1:8" x14ac:dyDescent="0.35">
      <c r="A380" s="9">
        <v>89</v>
      </c>
      <c r="B380" s="11" t="s">
        <v>1859</v>
      </c>
      <c r="C380" s="11" t="s">
        <v>1860</v>
      </c>
      <c r="D380" s="9">
        <v>2022</v>
      </c>
      <c r="E380" s="5"/>
      <c r="F380" s="5"/>
      <c r="G380" s="5"/>
      <c r="H380" s="11"/>
    </row>
    <row r="381" spans="1:8" x14ac:dyDescent="0.35">
      <c r="A381" s="9">
        <v>88</v>
      </c>
      <c r="B381" s="11" t="s">
        <v>4870</v>
      </c>
      <c r="C381" s="11" t="s">
        <v>4871</v>
      </c>
      <c r="D381" s="9">
        <v>2021</v>
      </c>
      <c r="E381" s="5"/>
      <c r="F381" s="5"/>
      <c r="G381" s="5"/>
      <c r="H381" s="11"/>
    </row>
    <row r="382" spans="1:8" x14ac:dyDescent="0.35">
      <c r="A382" s="9">
        <v>88</v>
      </c>
      <c r="B382" s="11" t="s">
        <v>2917</v>
      </c>
      <c r="C382" s="11" t="s">
        <v>2918</v>
      </c>
      <c r="D382" s="9">
        <v>2022</v>
      </c>
      <c r="E382" s="5"/>
      <c r="F382" s="5"/>
      <c r="G382" s="5"/>
      <c r="H382" s="11"/>
    </row>
    <row r="383" spans="1:8" x14ac:dyDescent="0.35">
      <c r="A383" s="9">
        <v>88</v>
      </c>
      <c r="B383" s="11" t="s">
        <v>3466</v>
      </c>
      <c r="C383" s="11" t="s">
        <v>3467</v>
      </c>
      <c r="D383" s="9">
        <v>2023</v>
      </c>
      <c r="E383" s="5"/>
      <c r="F383" s="5"/>
      <c r="G383" s="5"/>
      <c r="H383" s="11"/>
    </row>
    <row r="384" spans="1:8" x14ac:dyDescent="0.35">
      <c r="A384" s="9">
        <v>88</v>
      </c>
      <c r="B384" s="11" t="s">
        <v>6961</v>
      </c>
      <c r="C384" s="11" t="s">
        <v>6962</v>
      </c>
      <c r="D384" s="9">
        <v>2022</v>
      </c>
      <c r="E384" s="5"/>
      <c r="F384" s="5"/>
      <c r="G384" s="5"/>
      <c r="H384" s="11"/>
    </row>
    <row r="385" spans="1:8" x14ac:dyDescent="0.35">
      <c r="A385" s="9">
        <v>88</v>
      </c>
      <c r="B385" s="11" t="s">
        <v>2989</v>
      </c>
      <c r="C385" s="11" t="s">
        <v>2990</v>
      </c>
      <c r="D385" s="9">
        <v>2022</v>
      </c>
      <c r="E385" s="5"/>
      <c r="F385" s="5"/>
      <c r="G385" s="5"/>
      <c r="H385" s="11"/>
    </row>
    <row r="386" spans="1:8" x14ac:dyDescent="0.35">
      <c r="A386" s="9">
        <v>88</v>
      </c>
      <c r="B386" s="11" t="s">
        <v>5123</v>
      </c>
      <c r="C386" s="11" t="s">
        <v>5124</v>
      </c>
      <c r="D386" s="9">
        <v>2022</v>
      </c>
      <c r="E386" s="5"/>
      <c r="F386" s="5"/>
      <c r="G386" s="5"/>
      <c r="H386" s="11"/>
    </row>
    <row r="387" spans="1:8" x14ac:dyDescent="0.35">
      <c r="A387" s="9">
        <v>88</v>
      </c>
      <c r="B387" s="11" t="s">
        <v>1935</v>
      </c>
      <c r="C387" s="11" t="s">
        <v>1936</v>
      </c>
      <c r="D387" s="9">
        <v>2021</v>
      </c>
      <c r="E387" s="5"/>
      <c r="F387" s="5"/>
      <c r="G387" s="5"/>
      <c r="H387" s="11"/>
    </row>
    <row r="388" spans="1:8" x14ac:dyDescent="0.35">
      <c r="A388" s="9">
        <v>88</v>
      </c>
      <c r="B388" s="11" t="s">
        <v>6713</v>
      </c>
      <c r="C388" s="11" t="s">
        <v>6714</v>
      </c>
      <c r="D388" s="9">
        <v>2021</v>
      </c>
      <c r="E388" s="5"/>
      <c r="F388" s="5"/>
      <c r="G388" s="5"/>
      <c r="H388" s="11"/>
    </row>
    <row r="389" spans="1:8" x14ac:dyDescent="0.35">
      <c r="A389" s="9">
        <v>87</v>
      </c>
      <c r="B389" s="11" t="s">
        <v>1231</v>
      </c>
      <c r="C389" s="11" t="s">
        <v>1232</v>
      </c>
      <c r="D389" s="9">
        <v>2022</v>
      </c>
      <c r="E389" s="5"/>
      <c r="F389" s="5"/>
      <c r="G389" s="5"/>
      <c r="H389" s="11"/>
    </row>
    <row r="390" spans="1:8" x14ac:dyDescent="0.35">
      <c r="A390" s="9">
        <v>87</v>
      </c>
      <c r="B390" s="11" t="s">
        <v>6464</v>
      </c>
      <c r="C390" s="11" t="s">
        <v>6465</v>
      </c>
      <c r="D390" s="9">
        <v>2023</v>
      </c>
      <c r="E390" s="5"/>
      <c r="F390" s="5"/>
      <c r="G390" s="5"/>
      <c r="H390" s="11"/>
    </row>
    <row r="391" spans="1:8" x14ac:dyDescent="0.35">
      <c r="A391" s="9">
        <v>86</v>
      </c>
      <c r="B391" s="11" t="s">
        <v>6233</v>
      </c>
      <c r="C391" s="11" t="s">
        <v>6234</v>
      </c>
      <c r="D391" s="9">
        <v>2021</v>
      </c>
      <c r="E391" s="5"/>
      <c r="F391" s="5"/>
      <c r="G391" s="5"/>
      <c r="H391" s="11"/>
    </row>
    <row r="392" spans="1:8" x14ac:dyDescent="0.35">
      <c r="A392" s="9">
        <v>86</v>
      </c>
      <c r="B392" s="11" t="s">
        <v>2377</v>
      </c>
      <c r="C392" s="11" t="s">
        <v>2378</v>
      </c>
      <c r="D392" s="9">
        <v>2022</v>
      </c>
      <c r="E392" s="5"/>
      <c r="F392" s="5"/>
      <c r="G392" s="5"/>
      <c r="H392" s="11"/>
    </row>
    <row r="393" spans="1:8" x14ac:dyDescent="0.35">
      <c r="A393" s="9">
        <v>86</v>
      </c>
      <c r="B393" s="11" t="s">
        <v>146</v>
      </c>
      <c r="C393" s="11" t="s">
        <v>147</v>
      </c>
      <c r="D393" s="9">
        <v>2023</v>
      </c>
      <c r="E393" s="5"/>
      <c r="F393" s="5"/>
      <c r="G393" s="5"/>
      <c r="H393" s="11"/>
    </row>
    <row r="394" spans="1:8" x14ac:dyDescent="0.35">
      <c r="A394" s="9">
        <v>86</v>
      </c>
      <c r="B394" s="11" t="s">
        <v>5644</v>
      </c>
      <c r="C394" s="11" t="s">
        <v>5645</v>
      </c>
      <c r="D394" s="9">
        <v>2021</v>
      </c>
      <c r="E394" s="5"/>
      <c r="F394" s="5"/>
      <c r="G394" s="5"/>
      <c r="H394" s="11"/>
    </row>
    <row r="395" spans="1:8" x14ac:dyDescent="0.35">
      <c r="A395" s="9">
        <v>86</v>
      </c>
      <c r="B395" s="11" t="s">
        <v>5379</v>
      </c>
      <c r="C395" s="11" t="s">
        <v>5380</v>
      </c>
      <c r="D395" s="9">
        <v>2021</v>
      </c>
      <c r="E395" s="5"/>
      <c r="F395" s="5"/>
      <c r="G395" s="5"/>
      <c r="H395" s="11"/>
    </row>
    <row r="396" spans="1:8" x14ac:dyDescent="0.35">
      <c r="A396" s="9">
        <v>86</v>
      </c>
      <c r="B396" s="11" t="s">
        <v>2475</v>
      </c>
      <c r="C396" s="11" t="s">
        <v>2476</v>
      </c>
      <c r="D396" s="9">
        <v>2022</v>
      </c>
      <c r="E396" s="5"/>
      <c r="F396" s="5"/>
      <c r="G396" s="5"/>
      <c r="H396" s="11"/>
    </row>
    <row r="397" spans="1:8" x14ac:dyDescent="0.35">
      <c r="A397" s="9">
        <v>86</v>
      </c>
      <c r="B397" s="11" t="s">
        <v>3868</v>
      </c>
      <c r="C397" s="11" t="s">
        <v>3869</v>
      </c>
      <c r="D397" s="9">
        <v>2021</v>
      </c>
      <c r="E397" s="5"/>
      <c r="F397" s="5"/>
      <c r="G397" s="5"/>
      <c r="H397" s="11"/>
    </row>
    <row r="398" spans="1:8" x14ac:dyDescent="0.35">
      <c r="A398" s="9">
        <v>86</v>
      </c>
      <c r="B398" s="11" t="s">
        <v>1244</v>
      </c>
      <c r="C398" s="11" t="s">
        <v>1245</v>
      </c>
      <c r="D398" s="9">
        <v>2022</v>
      </c>
      <c r="E398" s="5"/>
      <c r="F398" s="5"/>
      <c r="G398" s="5"/>
      <c r="H398" s="11"/>
    </row>
    <row r="399" spans="1:8" x14ac:dyDescent="0.35">
      <c r="A399" s="9">
        <v>85</v>
      </c>
      <c r="B399" s="11" t="s">
        <v>6107</v>
      </c>
      <c r="C399" s="11" t="s">
        <v>6108</v>
      </c>
      <c r="D399" s="9">
        <v>2023</v>
      </c>
      <c r="E399" s="5"/>
      <c r="F399" s="5"/>
      <c r="G399" s="5"/>
      <c r="H399" s="11"/>
    </row>
    <row r="400" spans="1:8" x14ac:dyDescent="0.35">
      <c r="A400" s="9">
        <v>84</v>
      </c>
      <c r="B400" s="11" t="s">
        <v>4371</v>
      </c>
      <c r="C400" s="11" t="s">
        <v>4372</v>
      </c>
      <c r="D400" s="9">
        <v>2023</v>
      </c>
      <c r="E400" s="5"/>
      <c r="F400" s="5"/>
      <c r="G400" s="5"/>
      <c r="H400" s="11"/>
    </row>
    <row r="401" spans="1:8" x14ac:dyDescent="0.35">
      <c r="A401" s="9">
        <v>84</v>
      </c>
      <c r="B401" s="11" t="s">
        <v>1879</v>
      </c>
      <c r="C401" s="11" t="s">
        <v>1880</v>
      </c>
      <c r="D401" s="9">
        <v>2021</v>
      </c>
      <c r="E401" s="5"/>
      <c r="F401" s="5"/>
      <c r="G401" s="5"/>
      <c r="H401" s="11"/>
    </row>
    <row r="402" spans="1:8" x14ac:dyDescent="0.35">
      <c r="A402" s="9">
        <v>84</v>
      </c>
      <c r="B402" s="11" t="s">
        <v>6004</v>
      </c>
      <c r="C402" s="11" t="s">
        <v>6005</v>
      </c>
      <c r="D402" s="9">
        <v>2021</v>
      </c>
      <c r="E402" s="5"/>
      <c r="F402" s="5"/>
      <c r="G402" s="5"/>
      <c r="H402" s="11"/>
    </row>
    <row r="403" spans="1:8" x14ac:dyDescent="0.35">
      <c r="A403" s="9">
        <v>84</v>
      </c>
      <c r="B403" s="11" t="s">
        <v>1188</v>
      </c>
      <c r="C403" s="11" t="s">
        <v>1189</v>
      </c>
      <c r="D403" s="9">
        <v>2021</v>
      </c>
      <c r="E403" s="5"/>
      <c r="F403" s="5"/>
      <c r="G403" s="5"/>
      <c r="H403" s="11"/>
    </row>
    <row r="404" spans="1:8" x14ac:dyDescent="0.35">
      <c r="A404" s="9">
        <v>84</v>
      </c>
      <c r="B404" s="11" t="s">
        <v>972</v>
      </c>
      <c r="C404" s="11" t="s">
        <v>973</v>
      </c>
      <c r="D404" s="9">
        <v>2023</v>
      </c>
      <c r="E404" s="5"/>
      <c r="F404" s="5"/>
      <c r="G404" s="5"/>
      <c r="H404" s="11"/>
    </row>
    <row r="405" spans="1:8" x14ac:dyDescent="0.35">
      <c r="A405" s="9">
        <v>84</v>
      </c>
      <c r="B405" s="11" t="s">
        <v>2697</v>
      </c>
      <c r="C405" s="11" t="s">
        <v>2698</v>
      </c>
      <c r="D405" s="9">
        <v>2022</v>
      </c>
      <c r="E405" s="5"/>
      <c r="F405" s="5"/>
      <c r="G405" s="5"/>
      <c r="H405" s="11"/>
    </row>
    <row r="406" spans="1:8" x14ac:dyDescent="0.35">
      <c r="A406" s="9">
        <v>84</v>
      </c>
      <c r="B406" s="11" t="s">
        <v>2892</v>
      </c>
      <c r="C406" s="11" t="s">
        <v>2893</v>
      </c>
      <c r="D406" s="9">
        <v>2021</v>
      </c>
      <c r="E406" s="5"/>
      <c r="F406" s="5"/>
      <c r="G406" s="5"/>
      <c r="H406" s="11"/>
    </row>
    <row r="407" spans="1:8" x14ac:dyDescent="0.35">
      <c r="A407" s="9">
        <v>84</v>
      </c>
      <c r="B407" s="11" t="s">
        <v>2359</v>
      </c>
      <c r="C407" s="11" t="s">
        <v>2360</v>
      </c>
      <c r="D407" s="9">
        <v>2021</v>
      </c>
      <c r="E407" s="5"/>
      <c r="F407" s="5"/>
      <c r="G407" s="5"/>
      <c r="H407" s="11"/>
    </row>
    <row r="408" spans="1:8" x14ac:dyDescent="0.35">
      <c r="A408" s="9">
        <v>83</v>
      </c>
      <c r="B408" s="11" t="s">
        <v>2141</v>
      </c>
      <c r="C408" s="11" t="s">
        <v>2142</v>
      </c>
      <c r="D408" s="9">
        <v>2021</v>
      </c>
      <c r="E408" s="5"/>
      <c r="F408" s="5"/>
      <c r="G408" s="5"/>
      <c r="H408" s="11"/>
    </row>
    <row r="409" spans="1:8" x14ac:dyDescent="0.35">
      <c r="A409" s="9">
        <v>83</v>
      </c>
      <c r="B409" s="11" t="s">
        <v>5752</v>
      </c>
      <c r="C409" s="11" t="s">
        <v>5753</v>
      </c>
      <c r="D409" s="9">
        <v>2023</v>
      </c>
      <c r="E409" s="5"/>
      <c r="F409" s="5"/>
      <c r="G409" s="5"/>
      <c r="H409" s="11"/>
    </row>
    <row r="410" spans="1:8" x14ac:dyDescent="0.35">
      <c r="A410" s="9">
        <v>83</v>
      </c>
      <c r="B410" s="11" t="s">
        <v>1217</v>
      </c>
      <c r="C410" s="11" t="s">
        <v>1218</v>
      </c>
      <c r="D410" s="9">
        <v>2021</v>
      </c>
      <c r="E410" s="5"/>
      <c r="F410" s="5"/>
      <c r="G410" s="5"/>
      <c r="H410" s="11"/>
    </row>
    <row r="411" spans="1:8" x14ac:dyDescent="0.35">
      <c r="A411" s="9">
        <v>83</v>
      </c>
      <c r="B411" s="11" t="s">
        <v>1328</v>
      </c>
      <c r="C411" s="11" t="s">
        <v>1329</v>
      </c>
      <c r="D411" s="9">
        <v>2022</v>
      </c>
      <c r="E411" s="5"/>
      <c r="F411" s="5"/>
      <c r="G411" s="5"/>
      <c r="H411" s="11"/>
    </row>
    <row r="412" spans="1:8" x14ac:dyDescent="0.35">
      <c r="A412" s="9">
        <v>83</v>
      </c>
      <c r="B412" s="11" t="s">
        <v>636</v>
      </c>
      <c r="C412" s="11" t="s">
        <v>637</v>
      </c>
      <c r="D412" s="9">
        <v>2021</v>
      </c>
      <c r="E412" s="5"/>
      <c r="F412" s="5"/>
      <c r="G412" s="5"/>
      <c r="H412" s="11"/>
    </row>
    <row r="413" spans="1:8" x14ac:dyDescent="0.35">
      <c r="A413" s="9">
        <v>83</v>
      </c>
      <c r="B413" s="11" t="s">
        <v>5290</v>
      </c>
      <c r="C413" s="11" t="s">
        <v>5291</v>
      </c>
      <c r="D413" s="9">
        <v>2021</v>
      </c>
      <c r="E413" s="5"/>
      <c r="F413" s="5"/>
      <c r="G413" s="5"/>
      <c r="H413" s="11"/>
    </row>
    <row r="414" spans="1:8" x14ac:dyDescent="0.35">
      <c r="A414" s="9">
        <v>83</v>
      </c>
      <c r="B414" s="11" t="s">
        <v>5325</v>
      </c>
      <c r="C414" s="11" t="s">
        <v>5326</v>
      </c>
      <c r="D414" s="9">
        <v>2021</v>
      </c>
      <c r="E414" s="5"/>
      <c r="F414" s="5"/>
      <c r="G414" s="5"/>
      <c r="H414" s="11"/>
    </row>
    <row r="415" spans="1:8" x14ac:dyDescent="0.35">
      <c r="A415" s="9">
        <v>83</v>
      </c>
      <c r="B415" s="11" t="s">
        <v>2974</v>
      </c>
      <c r="C415" s="11" t="s">
        <v>2975</v>
      </c>
      <c r="D415" s="9">
        <v>2022</v>
      </c>
      <c r="E415" s="5"/>
      <c r="F415" s="5"/>
      <c r="G415" s="5"/>
      <c r="H415" s="11"/>
    </row>
    <row r="416" spans="1:8" x14ac:dyDescent="0.35">
      <c r="A416" s="9">
        <v>82</v>
      </c>
      <c r="B416" s="11" t="s">
        <v>5816</v>
      </c>
      <c r="C416" s="11" t="s">
        <v>5817</v>
      </c>
      <c r="D416" s="9">
        <v>2023</v>
      </c>
      <c r="E416" s="5"/>
      <c r="F416" s="5"/>
      <c r="G416" s="5"/>
      <c r="H416" s="11"/>
    </row>
    <row r="417" spans="1:8" x14ac:dyDescent="0.35">
      <c r="A417" s="9">
        <v>82</v>
      </c>
      <c r="B417" s="11" t="s">
        <v>1865</v>
      </c>
      <c r="C417" s="11" t="s">
        <v>1866</v>
      </c>
      <c r="D417" s="9">
        <v>2021</v>
      </c>
      <c r="E417" s="5"/>
      <c r="F417" s="5"/>
      <c r="G417" s="5"/>
      <c r="H417" s="11"/>
    </row>
    <row r="418" spans="1:8" x14ac:dyDescent="0.35">
      <c r="A418" s="9">
        <v>82</v>
      </c>
      <c r="B418" s="11" t="s">
        <v>3530</v>
      </c>
      <c r="C418" s="11" t="s">
        <v>3531</v>
      </c>
      <c r="D418" s="9">
        <v>2021</v>
      </c>
      <c r="E418" s="5"/>
      <c r="F418" s="5"/>
      <c r="G418" s="5"/>
      <c r="H418" s="11"/>
    </row>
    <row r="419" spans="1:8" x14ac:dyDescent="0.35">
      <c r="A419" s="9">
        <v>82</v>
      </c>
      <c r="B419" s="11" t="s">
        <v>4715</v>
      </c>
      <c r="C419" s="11" t="s">
        <v>4716</v>
      </c>
      <c r="D419" s="9">
        <v>2021</v>
      </c>
      <c r="E419" s="5"/>
      <c r="F419" s="5"/>
      <c r="G419" s="5"/>
      <c r="H419" s="11"/>
    </row>
    <row r="420" spans="1:8" x14ac:dyDescent="0.35">
      <c r="A420" s="9">
        <v>82</v>
      </c>
      <c r="B420" s="11" t="s">
        <v>813</v>
      </c>
      <c r="C420" s="11" t="s">
        <v>2845</v>
      </c>
      <c r="D420" s="9">
        <v>2021</v>
      </c>
      <c r="E420" s="5"/>
      <c r="F420" s="5"/>
      <c r="G420" s="5"/>
      <c r="H420" s="11"/>
    </row>
    <row r="421" spans="1:8" x14ac:dyDescent="0.35">
      <c r="A421" s="9">
        <v>82</v>
      </c>
      <c r="B421" s="11" t="s">
        <v>2781</v>
      </c>
      <c r="C421" s="11" t="s">
        <v>2782</v>
      </c>
      <c r="D421" s="9">
        <v>2021</v>
      </c>
      <c r="E421" s="5"/>
      <c r="F421" s="5"/>
      <c r="G421" s="5"/>
      <c r="H421" s="11"/>
    </row>
    <row r="422" spans="1:8" x14ac:dyDescent="0.35">
      <c r="A422" s="9">
        <v>82</v>
      </c>
      <c r="B422" s="11" t="s">
        <v>2045</v>
      </c>
      <c r="C422" s="11" t="s">
        <v>2046</v>
      </c>
      <c r="D422" s="9">
        <v>2021</v>
      </c>
      <c r="E422" s="5"/>
      <c r="F422" s="5"/>
      <c r="G422" s="5"/>
      <c r="H422" s="11"/>
    </row>
    <row r="423" spans="1:8" x14ac:dyDescent="0.35">
      <c r="A423" s="9">
        <v>82</v>
      </c>
      <c r="B423" s="11" t="s">
        <v>1960</v>
      </c>
      <c r="C423" s="11" t="s">
        <v>1961</v>
      </c>
      <c r="D423" s="9">
        <v>2022</v>
      </c>
      <c r="E423" s="5"/>
      <c r="F423" s="5"/>
      <c r="G423" s="5"/>
      <c r="H423" s="11"/>
    </row>
    <row r="424" spans="1:8" x14ac:dyDescent="0.35">
      <c r="A424" s="9">
        <v>82</v>
      </c>
      <c r="B424" s="11" t="s">
        <v>4510</v>
      </c>
      <c r="C424" s="11" t="s">
        <v>4511</v>
      </c>
      <c r="D424" s="9">
        <v>2021</v>
      </c>
      <c r="E424" s="5"/>
      <c r="F424" s="5"/>
      <c r="G424" s="5"/>
      <c r="H424" s="11"/>
    </row>
    <row r="425" spans="1:8" x14ac:dyDescent="0.35">
      <c r="A425" s="9">
        <v>81</v>
      </c>
      <c r="B425" s="11" t="s">
        <v>5389</v>
      </c>
      <c r="C425" s="11" t="s">
        <v>5390</v>
      </c>
      <c r="D425" s="9">
        <v>2021</v>
      </c>
      <c r="E425" s="5"/>
      <c r="F425" s="5"/>
      <c r="G425" s="5"/>
      <c r="H425" s="11"/>
    </row>
    <row r="426" spans="1:8" x14ac:dyDescent="0.35">
      <c r="A426" s="9">
        <v>81</v>
      </c>
      <c r="B426" s="11" t="s">
        <v>3458</v>
      </c>
      <c r="C426" s="11" t="s">
        <v>3459</v>
      </c>
      <c r="D426" s="9">
        <v>2021</v>
      </c>
      <c r="E426" s="5"/>
      <c r="F426" s="5"/>
      <c r="G426" s="5"/>
      <c r="H426" s="11"/>
    </row>
    <row r="427" spans="1:8" x14ac:dyDescent="0.35">
      <c r="A427" s="9">
        <v>81</v>
      </c>
      <c r="B427" s="11" t="s">
        <v>756</v>
      </c>
      <c r="C427" s="11" t="s">
        <v>757</v>
      </c>
      <c r="D427" s="9">
        <v>2021</v>
      </c>
      <c r="E427" s="5"/>
      <c r="F427" s="5"/>
      <c r="G427" s="5"/>
      <c r="H427" s="11"/>
    </row>
    <row r="428" spans="1:8" x14ac:dyDescent="0.35">
      <c r="A428" s="9">
        <v>81</v>
      </c>
      <c r="B428" s="11" t="s">
        <v>2072</v>
      </c>
      <c r="C428" s="11" t="s">
        <v>2073</v>
      </c>
      <c r="D428" s="9">
        <v>2021</v>
      </c>
      <c r="E428" s="5"/>
      <c r="F428" s="5"/>
      <c r="G428" s="5"/>
      <c r="H428" s="11"/>
    </row>
    <row r="429" spans="1:8" x14ac:dyDescent="0.35">
      <c r="A429" s="9">
        <v>81</v>
      </c>
      <c r="B429" s="11" t="s">
        <v>5918</v>
      </c>
      <c r="C429" s="11" t="s">
        <v>5919</v>
      </c>
      <c r="D429" s="9">
        <v>2022</v>
      </c>
      <c r="E429" s="5"/>
      <c r="F429" s="5"/>
      <c r="G429" s="5"/>
      <c r="H429" s="11"/>
    </row>
    <row r="430" spans="1:8" x14ac:dyDescent="0.35">
      <c r="A430" s="9">
        <v>80</v>
      </c>
      <c r="B430" s="11" t="s">
        <v>5887</v>
      </c>
      <c r="C430" s="11" t="s">
        <v>5888</v>
      </c>
      <c r="D430" s="9">
        <v>2023</v>
      </c>
      <c r="E430" s="5"/>
      <c r="F430" s="5"/>
      <c r="G430" s="5"/>
      <c r="H430" s="11"/>
    </row>
    <row r="431" spans="1:8" x14ac:dyDescent="0.35">
      <c r="A431" s="9">
        <v>80</v>
      </c>
      <c r="B431" s="11" t="s">
        <v>4346</v>
      </c>
      <c r="C431" s="11" t="s">
        <v>4347</v>
      </c>
      <c r="D431" s="9">
        <v>2022</v>
      </c>
      <c r="E431" s="5"/>
      <c r="F431" s="5"/>
      <c r="G431" s="5"/>
      <c r="H431" s="11"/>
    </row>
    <row r="432" spans="1:8" x14ac:dyDescent="0.35">
      <c r="A432" s="9">
        <v>80</v>
      </c>
      <c r="B432" s="11" t="s">
        <v>2926</v>
      </c>
      <c r="C432" s="11" t="s">
        <v>2927</v>
      </c>
      <c r="D432" s="9">
        <v>2022</v>
      </c>
      <c r="E432" s="5"/>
      <c r="F432" s="5"/>
      <c r="G432" s="5"/>
      <c r="H432" s="11"/>
    </row>
    <row r="433" spans="1:8" x14ac:dyDescent="0.35">
      <c r="A433" s="9">
        <v>80</v>
      </c>
      <c r="B433" s="11" t="s">
        <v>1349</v>
      </c>
      <c r="C433" s="11" t="s">
        <v>1350</v>
      </c>
      <c r="D433" s="9">
        <v>2023</v>
      </c>
      <c r="E433" s="5"/>
      <c r="F433" s="5"/>
      <c r="G433" s="5"/>
      <c r="H433" s="11"/>
    </row>
    <row r="434" spans="1:8" x14ac:dyDescent="0.35">
      <c r="A434" s="9">
        <v>80</v>
      </c>
      <c r="B434" s="11" t="s">
        <v>5130</v>
      </c>
      <c r="C434" s="11" t="s">
        <v>5131</v>
      </c>
      <c r="D434" s="9">
        <v>2021</v>
      </c>
      <c r="E434" s="5"/>
      <c r="F434" s="5"/>
      <c r="G434" s="5"/>
      <c r="H434" s="11"/>
    </row>
    <row r="435" spans="1:8" x14ac:dyDescent="0.35">
      <c r="A435" s="9">
        <v>80</v>
      </c>
      <c r="B435" s="11" t="s">
        <v>1398</v>
      </c>
      <c r="C435" s="11" t="s">
        <v>1399</v>
      </c>
      <c r="D435" s="9">
        <v>2021</v>
      </c>
      <c r="E435" s="5"/>
      <c r="F435" s="5"/>
      <c r="G435" s="5"/>
      <c r="H435" s="11"/>
    </row>
    <row r="436" spans="1:8" x14ac:dyDescent="0.35">
      <c r="A436" s="9">
        <v>80</v>
      </c>
      <c r="B436" s="11" t="s">
        <v>517</v>
      </c>
      <c r="C436" s="11" t="s">
        <v>518</v>
      </c>
      <c r="D436" s="9">
        <v>2022</v>
      </c>
      <c r="E436" s="5"/>
      <c r="F436" s="5"/>
      <c r="G436" s="5"/>
      <c r="H436" s="11"/>
    </row>
    <row r="437" spans="1:8" x14ac:dyDescent="0.35">
      <c r="A437" s="9">
        <v>79</v>
      </c>
      <c r="B437" s="11" t="s">
        <v>4008</v>
      </c>
      <c r="C437" s="11" t="s">
        <v>4009</v>
      </c>
      <c r="D437" s="9">
        <v>2022</v>
      </c>
      <c r="E437" s="5"/>
      <c r="F437" s="5"/>
      <c r="G437" s="5"/>
      <c r="H437" s="11"/>
    </row>
    <row r="438" spans="1:8" x14ac:dyDescent="0.35">
      <c r="A438" s="9">
        <v>79</v>
      </c>
      <c r="B438" s="11" t="s">
        <v>1439</v>
      </c>
      <c r="C438" s="11" t="s">
        <v>1440</v>
      </c>
      <c r="D438" s="9">
        <v>2021</v>
      </c>
      <c r="E438" s="5"/>
      <c r="F438" s="5"/>
      <c r="G438" s="5"/>
      <c r="H438" s="11"/>
    </row>
    <row r="439" spans="1:8" x14ac:dyDescent="0.35">
      <c r="A439" s="9">
        <v>79</v>
      </c>
      <c r="B439" s="11" t="s">
        <v>5526</v>
      </c>
      <c r="C439" s="11" t="s">
        <v>5527</v>
      </c>
      <c r="D439" s="9">
        <v>2021</v>
      </c>
      <c r="E439" s="5"/>
      <c r="F439" s="5"/>
      <c r="G439" s="5"/>
      <c r="H439" s="11"/>
    </row>
    <row r="440" spans="1:8" x14ac:dyDescent="0.35">
      <c r="A440" s="9">
        <v>79</v>
      </c>
      <c r="B440" s="11" t="s">
        <v>5556</v>
      </c>
      <c r="C440" s="11" t="s">
        <v>5557</v>
      </c>
      <c r="D440" s="9">
        <v>2022</v>
      </c>
      <c r="E440" s="5"/>
      <c r="F440" s="5"/>
      <c r="G440" s="5"/>
      <c r="H440" s="11"/>
    </row>
    <row r="441" spans="1:8" x14ac:dyDescent="0.35">
      <c r="A441" s="9">
        <v>78</v>
      </c>
      <c r="B441" s="11" t="s">
        <v>3163</v>
      </c>
      <c r="C441" s="11" t="s">
        <v>3164</v>
      </c>
      <c r="D441" s="9">
        <v>2021</v>
      </c>
      <c r="E441" s="5"/>
      <c r="F441" s="5"/>
      <c r="G441" s="5"/>
      <c r="H441" s="11"/>
    </row>
    <row r="442" spans="1:8" x14ac:dyDescent="0.35">
      <c r="A442" s="9">
        <v>78</v>
      </c>
      <c r="B442" s="11" t="s">
        <v>2418</v>
      </c>
      <c r="C442" s="11" t="s">
        <v>2419</v>
      </c>
      <c r="D442" s="9">
        <v>2022</v>
      </c>
      <c r="E442" s="5"/>
      <c r="F442" s="5"/>
      <c r="G442" s="5"/>
      <c r="H442" s="11"/>
    </row>
    <row r="443" spans="1:8" x14ac:dyDescent="0.35">
      <c r="A443" s="9">
        <v>78</v>
      </c>
      <c r="B443" s="11" t="s">
        <v>2327</v>
      </c>
      <c r="C443" s="11" t="s">
        <v>2328</v>
      </c>
      <c r="D443" s="9">
        <v>2022</v>
      </c>
      <c r="E443" s="5"/>
      <c r="F443" s="5"/>
      <c r="G443" s="5"/>
      <c r="H443" s="11"/>
    </row>
    <row r="444" spans="1:8" x14ac:dyDescent="0.35">
      <c r="A444" s="9">
        <v>78</v>
      </c>
      <c r="B444" s="11" t="s">
        <v>4095</v>
      </c>
      <c r="C444" s="11" t="s">
        <v>4096</v>
      </c>
      <c r="D444" s="9">
        <v>2022</v>
      </c>
      <c r="E444" s="5"/>
      <c r="F444" s="5"/>
      <c r="G444" s="5"/>
      <c r="H444" s="11"/>
    </row>
    <row r="445" spans="1:8" x14ac:dyDescent="0.35">
      <c r="A445" s="9">
        <v>78</v>
      </c>
      <c r="B445" s="11" t="s">
        <v>4156</v>
      </c>
      <c r="C445" s="11" t="s">
        <v>4157</v>
      </c>
      <c r="D445" s="9">
        <v>2021</v>
      </c>
      <c r="E445" s="5"/>
      <c r="F445" s="5"/>
      <c r="G445" s="5"/>
      <c r="H445" s="11"/>
    </row>
    <row r="446" spans="1:8" x14ac:dyDescent="0.35">
      <c r="A446" s="9">
        <v>78</v>
      </c>
      <c r="B446" s="11" t="s">
        <v>4917</v>
      </c>
      <c r="C446" s="11" t="s">
        <v>4918</v>
      </c>
      <c r="D446" s="9">
        <v>2022</v>
      </c>
      <c r="E446" s="5"/>
      <c r="F446" s="5"/>
      <c r="G446" s="5"/>
      <c r="H446" s="11"/>
    </row>
    <row r="447" spans="1:8" x14ac:dyDescent="0.35">
      <c r="A447" s="9">
        <v>78</v>
      </c>
      <c r="B447" s="11" t="s">
        <v>4122</v>
      </c>
      <c r="C447" s="11" t="s">
        <v>4123</v>
      </c>
      <c r="D447" s="9">
        <v>2022</v>
      </c>
      <c r="E447" s="5"/>
      <c r="F447" s="5"/>
      <c r="G447" s="5"/>
      <c r="H447" s="11"/>
    </row>
    <row r="448" spans="1:8" x14ac:dyDescent="0.35">
      <c r="A448" s="9">
        <v>78</v>
      </c>
      <c r="B448" s="11" t="s">
        <v>3411</v>
      </c>
      <c r="C448" s="11" t="s">
        <v>3412</v>
      </c>
      <c r="D448" s="9">
        <v>2023</v>
      </c>
      <c r="E448" s="5"/>
      <c r="F448" s="5"/>
      <c r="G448" s="5"/>
      <c r="H448" s="11"/>
    </row>
    <row r="449" spans="1:8" x14ac:dyDescent="0.35">
      <c r="A449" s="9">
        <v>78</v>
      </c>
      <c r="B449" s="11" t="s">
        <v>5823</v>
      </c>
      <c r="C449" s="11" t="s">
        <v>5824</v>
      </c>
      <c r="D449" s="9">
        <v>2023</v>
      </c>
      <c r="E449" s="5"/>
      <c r="F449" s="5"/>
      <c r="G449" s="5"/>
      <c r="H449" s="11"/>
    </row>
    <row r="450" spans="1:8" x14ac:dyDescent="0.35">
      <c r="A450" s="9">
        <v>78</v>
      </c>
      <c r="B450" s="11" t="s">
        <v>6285</v>
      </c>
      <c r="C450" s="11" t="s">
        <v>6286</v>
      </c>
      <c r="D450" s="9">
        <v>2023</v>
      </c>
      <c r="E450" s="5"/>
      <c r="F450" s="5"/>
      <c r="G450" s="5"/>
      <c r="H450" s="11"/>
    </row>
    <row r="451" spans="1:8" x14ac:dyDescent="0.35">
      <c r="A451" s="9">
        <v>78</v>
      </c>
      <c r="B451" s="11" t="s">
        <v>5404</v>
      </c>
      <c r="C451" s="11" t="s">
        <v>5405</v>
      </c>
      <c r="D451" s="9">
        <v>2023</v>
      </c>
      <c r="E451" s="5"/>
      <c r="F451" s="5"/>
      <c r="G451" s="5"/>
      <c r="H451" s="11"/>
    </row>
    <row r="452" spans="1:8" x14ac:dyDescent="0.35">
      <c r="A452" s="9">
        <v>78</v>
      </c>
      <c r="B452" s="11" t="s">
        <v>1064</v>
      </c>
      <c r="C452" s="11" t="s">
        <v>1065</v>
      </c>
      <c r="D452" s="9">
        <v>2023</v>
      </c>
      <c r="E452" s="5"/>
      <c r="F452" s="5"/>
      <c r="G452" s="5"/>
      <c r="H452" s="11"/>
    </row>
    <row r="453" spans="1:8" x14ac:dyDescent="0.35">
      <c r="A453" s="9">
        <v>77</v>
      </c>
      <c r="B453" s="11" t="s">
        <v>707</v>
      </c>
      <c r="C453" s="11" t="s">
        <v>708</v>
      </c>
      <c r="D453" s="9">
        <v>2021</v>
      </c>
      <c r="E453" s="5"/>
      <c r="F453" s="5"/>
      <c r="G453" s="5"/>
      <c r="H453" s="11"/>
    </row>
    <row r="454" spans="1:8" x14ac:dyDescent="0.35">
      <c r="A454" s="9">
        <v>77</v>
      </c>
      <c r="B454" s="11" t="s">
        <v>2371</v>
      </c>
      <c r="C454" s="11" t="s">
        <v>2372</v>
      </c>
      <c r="D454" s="9">
        <v>2021</v>
      </c>
      <c r="E454" s="5"/>
      <c r="F454" s="5"/>
      <c r="G454" s="5"/>
      <c r="H454" s="11"/>
    </row>
    <row r="455" spans="1:8" x14ac:dyDescent="0.35">
      <c r="A455" s="9">
        <v>77</v>
      </c>
      <c r="B455" s="11" t="s">
        <v>3426</v>
      </c>
      <c r="C455" s="11" t="s">
        <v>3427</v>
      </c>
      <c r="D455" s="9">
        <v>2021</v>
      </c>
      <c r="E455" s="5"/>
      <c r="F455" s="5"/>
      <c r="G455" s="5"/>
      <c r="H455" s="11"/>
    </row>
    <row r="456" spans="1:8" x14ac:dyDescent="0.35">
      <c r="A456" s="9">
        <v>76</v>
      </c>
      <c r="B456" s="11" t="s">
        <v>5352</v>
      </c>
      <c r="C456" s="11" t="s">
        <v>5353</v>
      </c>
      <c r="D456" s="9">
        <v>2022</v>
      </c>
      <c r="E456" s="5"/>
      <c r="F456" s="5"/>
      <c r="G456" s="5"/>
      <c r="H456" s="11"/>
    </row>
    <row r="457" spans="1:8" x14ac:dyDescent="0.35">
      <c r="A457" s="9">
        <v>76</v>
      </c>
      <c r="B457" s="11" t="s">
        <v>5705</v>
      </c>
      <c r="C457" s="11" t="s">
        <v>5706</v>
      </c>
      <c r="D457" s="9">
        <v>2021</v>
      </c>
      <c r="E457" s="5"/>
      <c r="F457" s="5"/>
      <c r="G457" s="5"/>
      <c r="H457" s="11"/>
    </row>
    <row r="458" spans="1:8" x14ac:dyDescent="0.35">
      <c r="A458" s="9">
        <v>76</v>
      </c>
      <c r="B458" s="11" t="s">
        <v>4953</v>
      </c>
      <c r="C458" s="11" t="s">
        <v>4954</v>
      </c>
      <c r="D458" s="9">
        <v>2022</v>
      </c>
      <c r="E458" s="5"/>
      <c r="F458" s="5"/>
      <c r="G458" s="5"/>
      <c r="H458" s="11"/>
    </row>
    <row r="459" spans="1:8" x14ac:dyDescent="0.35">
      <c r="A459" s="9">
        <v>76</v>
      </c>
      <c r="B459" s="11" t="s">
        <v>5941</v>
      </c>
      <c r="C459" s="11" t="s">
        <v>5942</v>
      </c>
      <c r="D459" s="9">
        <v>2021</v>
      </c>
      <c r="E459" s="5"/>
      <c r="F459" s="5"/>
      <c r="G459" s="5"/>
      <c r="H459" s="11"/>
    </row>
    <row r="460" spans="1:8" x14ac:dyDescent="0.35">
      <c r="A460" s="9">
        <v>76</v>
      </c>
      <c r="B460" s="11" t="s">
        <v>3386</v>
      </c>
      <c r="C460" s="11" t="s">
        <v>3387</v>
      </c>
      <c r="D460" s="9">
        <v>2023</v>
      </c>
      <c r="E460" s="5"/>
      <c r="F460" s="5"/>
      <c r="G460" s="5"/>
      <c r="H460" s="11"/>
    </row>
    <row r="461" spans="1:8" x14ac:dyDescent="0.35">
      <c r="A461" s="9">
        <v>76</v>
      </c>
      <c r="B461" s="11" t="s">
        <v>6730</v>
      </c>
      <c r="C461" s="11" t="s">
        <v>6731</v>
      </c>
      <c r="D461" s="9">
        <v>2021</v>
      </c>
      <c r="E461" s="5"/>
      <c r="F461" s="5"/>
      <c r="G461" s="5"/>
      <c r="H461" s="11"/>
    </row>
    <row r="462" spans="1:8" x14ac:dyDescent="0.35">
      <c r="A462" s="9">
        <v>76</v>
      </c>
      <c r="B462" s="11" t="s">
        <v>1974</v>
      </c>
      <c r="C462" s="11" t="s">
        <v>1975</v>
      </c>
      <c r="D462" s="9">
        <v>2022</v>
      </c>
      <c r="E462" s="5"/>
      <c r="F462" s="5"/>
      <c r="G462" s="5"/>
      <c r="H462" s="11"/>
    </row>
    <row r="463" spans="1:8" x14ac:dyDescent="0.35">
      <c r="A463" s="9">
        <v>76</v>
      </c>
      <c r="B463" s="11" t="s">
        <v>2268</v>
      </c>
      <c r="C463" s="11" t="s">
        <v>2269</v>
      </c>
      <c r="D463" s="9">
        <v>2022</v>
      </c>
      <c r="E463" s="5"/>
      <c r="F463" s="5"/>
      <c r="G463" s="5"/>
      <c r="H463" s="11"/>
    </row>
    <row r="464" spans="1:8" x14ac:dyDescent="0.35">
      <c r="A464" s="9">
        <v>75</v>
      </c>
      <c r="B464" s="11" t="s">
        <v>6637</v>
      </c>
      <c r="C464" s="11" t="s">
        <v>6638</v>
      </c>
      <c r="D464" s="9">
        <v>2023</v>
      </c>
      <c r="E464" s="5"/>
      <c r="F464" s="5"/>
      <c r="G464" s="5"/>
      <c r="H464" s="11"/>
    </row>
    <row r="465" spans="1:8" x14ac:dyDescent="0.35">
      <c r="A465" s="9">
        <v>75</v>
      </c>
      <c r="B465" s="11" t="s">
        <v>2315</v>
      </c>
      <c r="C465" s="11" t="s">
        <v>2316</v>
      </c>
      <c r="D465" s="9">
        <v>2021</v>
      </c>
      <c r="E465" s="5"/>
      <c r="F465" s="5"/>
      <c r="G465" s="5"/>
      <c r="H465" s="11"/>
    </row>
    <row r="466" spans="1:8" x14ac:dyDescent="0.35">
      <c r="A466" s="9">
        <v>75</v>
      </c>
      <c r="B466" s="11" t="s">
        <v>5830</v>
      </c>
      <c r="C466" s="11" t="s">
        <v>5831</v>
      </c>
      <c r="D466" s="9">
        <v>2023</v>
      </c>
      <c r="E466" s="5"/>
      <c r="F466" s="5"/>
      <c r="G466" s="5"/>
      <c r="H466" s="11"/>
    </row>
    <row r="467" spans="1:8" x14ac:dyDescent="0.35">
      <c r="A467" s="9">
        <v>75</v>
      </c>
      <c r="B467" s="11" t="s">
        <v>6746</v>
      </c>
      <c r="C467" s="11" t="s">
        <v>6747</v>
      </c>
      <c r="D467" s="9">
        <v>2022</v>
      </c>
      <c r="E467" s="5"/>
      <c r="F467" s="5"/>
      <c r="G467" s="5"/>
      <c r="H467" s="11"/>
    </row>
    <row r="468" spans="1:8" x14ac:dyDescent="0.35">
      <c r="A468" s="9">
        <v>75</v>
      </c>
      <c r="B468" s="11" t="s">
        <v>3758</v>
      </c>
      <c r="C468" s="11" t="s">
        <v>3759</v>
      </c>
      <c r="D468" s="9">
        <v>2021</v>
      </c>
      <c r="E468" s="5"/>
      <c r="F468" s="5"/>
      <c r="G468" s="5"/>
      <c r="H468" s="11"/>
    </row>
    <row r="469" spans="1:8" x14ac:dyDescent="0.35">
      <c r="A469" s="9">
        <v>75</v>
      </c>
      <c r="B469" s="11" t="s">
        <v>279</v>
      </c>
      <c r="C469" s="11" t="s">
        <v>280</v>
      </c>
      <c r="D469" s="9">
        <v>2022</v>
      </c>
      <c r="E469" s="5"/>
      <c r="F469" s="5"/>
      <c r="G469" s="5"/>
      <c r="H469" s="11"/>
    </row>
    <row r="470" spans="1:8" x14ac:dyDescent="0.35">
      <c r="A470" s="9">
        <v>74</v>
      </c>
      <c r="B470" s="11" t="s">
        <v>4641</v>
      </c>
      <c r="C470" s="11" t="s">
        <v>4642</v>
      </c>
      <c r="D470" s="9">
        <v>2021</v>
      </c>
      <c r="E470" s="5"/>
      <c r="F470" s="5"/>
      <c r="G470" s="5"/>
      <c r="H470" s="11"/>
    </row>
    <row r="471" spans="1:8" x14ac:dyDescent="0.35">
      <c r="A471" s="9">
        <v>74</v>
      </c>
      <c r="B471" s="11" t="s">
        <v>925</v>
      </c>
      <c r="C471" s="11" t="s">
        <v>926</v>
      </c>
      <c r="D471" s="9">
        <v>2021</v>
      </c>
      <c r="E471" s="5"/>
      <c r="F471" s="5"/>
      <c r="G471" s="5"/>
      <c r="H471" s="11"/>
    </row>
    <row r="472" spans="1:8" x14ac:dyDescent="0.35">
      <c r="A472" s="9">
        <v>74</v>
      </c>
      <c r="B472" s="11" t="s">
        <v>3912</v>
      </c>
      <c r="C472" s="11" t="s">
        <v>3913</v>
      </c>
      <c r="D472" s="9">
        <v>2023</v>
      </c>
      <c r="E472" s="5"/>
      <c r="F472" s="5"/>
      <c r="G472" s="5"/>
      <c r="H472" s="11"/>
    </row>
    <row r="473" spans="1:8" x14ac:dyDescent="0.35">
      <c r="A473" s="9">
        <v>74</v>
      </c>
      <c r="B473" s="11" t="s">
        <v>4538</v>
      </c>
      <c r="C473" s="11" t="s">
        <v>4539</v>
      </c>
      <c r="D473" s="9">
        <v>2022</v>
      </c>
      <c r="E473" s="5"/>
      <c r="F473" s="5"/>
      <c r="G473" s="5"/>
      <c r="H473" s="11"/>
    </row>
    <row r="474" spans="1:8" x14ac:dyDescent="0.35">
      <c r="A474" s="9">
        <v>74</v>
      </c>
      <c r="B474" s="11" t="s">
        <v>1742</v>
      </c>
      <c r="C474" s="11" t="s">
        <v>1743</v>
      </c>
      <c r="D474" s="9">
        <v>2021</v>
      </c>
      <c r="E474" s="5"/>
      <c r="F474" s="5"/>
      <c r="G474" s="5"/>
      <c r="H474" s="11"/>
    </row>
    <row r="475" spans="1:8" x14ac:dyDescent="0.35">
      <c r="A475" s="9">
        <v>73</v>
      </c>
      <c r="B475" s="11" t="s">
        <v>5237</v>
      </c>
      <c r="C475" s="11" t="s">
        <v>5238</v>
      </c>
      <c r="D475" s="9">
        <v>2023</v>
      </c>
      <c r="E475" s="5"/>
      <c r="F475" s="5"/>
      <c r="G475" s="5"/>
      <c r="H475" s="11"/>
    </row>
    <row r="476" spans="1:8" x14ac:dyDescent="0.35">
      <c r="A476" s="9">
        <v>73</v>
      </c>
      <c r="B476" s="11" t="s">
        <v>1372</v>
      </c>
      <c r="C476" s="11" t="s">
        <v>1373</v>
      </c>
      <c r="D476" s="9">
        <v>2023</v>
      </c>
      <c r="E476" s="5"/>
      <c r="F476" s="5"/>
      <c r="G476" s="5"/>
      <c r="H476" s="11"/>
    </row>
    <row r="477" spans="1:8" x14ac:dyDescent="0.35">
      <c r="A477" s="9">
        <v>73</v>
      </c>
      <c r="B477" s="11" t="s">
        <v>4425</v>
      </c>
      <c r="C477" s="11" t="s">
        <v>4426</v>
      </c>
      <c r="D477" s="9">
        <v>2023</v>
      </c>
      <c r="E477" s="5"/>
      <c r="F477" s="5"/>
      <c r="G477" s="5"/>
      <c r="H477" s="11"/>
    </row>
    <row r="478" spans="1:8" x14ac:dyDescent="0.35">
      <c r="A478" s="9">
        <v>73</v>
      </c>
      <c r="B478" s="11" t="s">
        <v>6805</v>
      </c>
      <c r="C478" s="11" t="s">
        <v>6806</v>
      </c>
      <c r="D478" s="9">
        <v>2021</v>
      </c>
      <c r="E478" s="5"/>
      <c r="F478" s="5"/>
      <c r="G478" s="5"/>
      <c r="H478" s="11"/>
    </row>
    <row r="479" spans="1:8" x14ac:dyDescent="0.35">
      <c r="A479" s="9">
        <v>73</v>
      </c>
      <c r="B479" s="11" t="s">
        <v>4817</v>
      </c>
      <c r="C479" s="11" t="s">
        <v>4818</v>
      </c>
      <c r="D479" s="9">
        <v>2022</v>
      </c>
      <c r="E479" s="5"/>
      <c r="F479" s="5"/>
      <c r="G479" s="5"/>
      <c r="H479" s="11"/>
    </row>
    <row r="480" spans="1:8" x14ac:dyDescent="0.35">
      <c r="A480" s="9">
        <v>73</v>
      </c>
      <c r="B480" s="11" t="s">
        <v>2528</v>
      </c>
      <c r="C480" s="11" t="s">
        <v>2529</v>
      </c>
      <c r="D480" s="9">
        <v>2022</v>
      </c>
      <c r="E480" s="5"/>
      <c r="F480" s="5"/>
      <c r="G480" s="5"/>
      <c r="H480" s="11"/>
    </row>
    <row r="481" spans="1:8" x14ac:dyDescent="0.35">
      <c r="A481" s="9">
        <v>73</v>
      </c>
      <c r="B481" s="11" t="s">
        <v>2384</v>
      </c>
      <c r="C481" s="11" t="s">
        <v>2385</v>
      </c>
      <c r="D481" s="9">
        <v>2022</v>
      </c>
      <c r="E481" s="5"/>
      <c r="F481" s="5"/>
      <c r="G481" s="5"/>
      <c r="H481" s="11"/>
    </row>
    <row r="482" spans="1:8" x14ac:dyDescent="0.35">
      <c r="A482" s="9">
        <v>73</v>
      </c>
      <c r="B482" s="11" t="s">
        <v>2509</v>
      </c>
      <c r="C482" s="11" t="s">
        <v>2510</v>
      </c>
      <c r="D482" s="9">
        <v>2021</v>
      </c>
      <c r="E482" s="5"/>
      <c r="F482" s="5"/>
      <c r="G482" s="5"/>
      <c r="H482" s="11"/>
    </row>
    <row r="483" spans="1:8" x14ac:dyDescent="0.35">
      <c r="A483" s="9">
        <v>73</v>
      </c>
      <c r="B483" s="11" t="s">
        <v>3636</v>
      </c>
      <c r="C483" s="11" t="s">
        <v>3637</v>
      </c>
      <c r="D483" s="9">
        <v>2021</v>
      </c>
      <c r="E483" s="5"/>
      <c r="F483" s="5"/>
      <c r="G483" s="5"/>
      <c r="H483" s="11"/>
    </row>
    <row r="484" spans="1:8" x14ac:dyDescent="0.35">
      <c r="A484" s="9">
        <v>73</v>
      </c>
      <c r="B484" s="11" t="s">
        <v>1237</v>
      </c>
      <c r="C484" s="11" t="s">
        <v>1238</v>
      </c>
      <c r="D484" s="9">
        <v>2022</v>
      </c>
      <c r="E484" s="5"/>
      <c r="F484" s="5"/>
      <c r="G484" s="5"/>
      <c r="H484" s="11"/>
    </row>
    <row r="485" spans="1:8" x14ac:dyDescent="0.35">
      <c r="A485" s="9">
        <v>73</v>
      </c>
      <c r="B485" s="11" t="s">
        <v>1573</v>
      </c>
      <c r="C485" s="11" t="s">
        <v>1574</v>
      </c>
      <c r="D485" s="9">
        <v>2022</v>
      </c>
      <c r="E485" s="5"/>
      <c r="F485" s="5"/>
      <c r="G485" s="5"/>
      <c r="H485" s="11"/>
    </row>
    <row r="486" spans="1:8" x14ac:dyDescent="0.35">
      <c r="A486" s="9">
        <v>72</v>
      </c>
      <c r="B486" s="11" t="s">
        <v>1808</v>
      </c>
      <c r="C486" s="11" t="s">
        <v>1809</v>
      </c>
      <c r="D486" s="9">
        <v>2022</v>
      </c>
      <c r="E486" s="5"/>
      <c r="F486" s="5"/>
      <c r="G486" s="5"/>
      <c r="H486" s="11"/>
    </row>
    <row r="487" spans="1:8" x14ac:dyDescent="0.35">
      <c r="A487" s="9">
        <v>72</v>
      </c>
      <c r="B487" s="11" t="s">
        <v>3823</v>
      </c>
      <c r="C487" s="11" t="s">
        <v>3824</v>
      </c>
      <c r="D487" s="9">
        <v>2023</v>
      </c>
      <c r="E487" s="5"/>
      <c r="F487" s="5"/>
      <c r="G487" s="5"/>
      <c r="H487" s="11"/>
    </row>
    <row r="488" spans="1:8" x14ac:dyDescent="0.35">
      <c r="A488" s="9">
        <v>72</v>
      </c>
      <c r="B488" s="11" t="s">
        <v>4496</v>
      </c>
      <c r="C488" s="11" t="s">
        <v>4497</v>
      </c>
      <c r="D488" s="9">
        <v>2023</v>
      </c>
      <c r="E488" s="5"/>
      <c r="F488" s="5"/>
      <c r="G488" s="5"/>
      <c r="H488" s="11"/>
    </row>
    <row r="489" spans="1:8" x14ac:dyDescent="0.35">
      <c r="A489" s="9">
        <v>72</v>
      </c>
      <c r="B489" s="11" t="s">
        <v>6324</v>
      </c>
      <c r="C489" s="11" t="s">
        <v>6325</v>
      </c>
      <c r="D489" s="9">
        <v>2023</v>
      </c>
      <c r="E489" s="5"/>
      <c r="F489" s="5"/>
      <c r="G489" s="5"/>
      <c r="H489" s="11"/>
    </row>
    <row r="490" spans="1:8" x14ac:dyDescent="0.35">
      <c r="A490" s="9">
        <v>72</v>
      </c>
      <c r="B490" s="11" t="s">
        <v>1672</v>
      </c>
      <c r="C490" s="11" t="s">
        <v>1673</v>
      </c>
      <c r="D490" s="9">
        <v>2022</v>
      </c>
      <c r="E490" s="5"/>
      <c r="F490" s="5"/>
      <c r="G490" s="5"/>
      <c r="H490" s="11"/>
    </row>
    <row r="491" spans="1:8" x14ac:dyDescent="0.35">
      <c r="A491" s="9">
        <v>72</v>
      </c>
      <c r="B491" s="11" t="s">
        <v>4470</v>
      </c>
      <c r="C491" s="11" t="s">
        <v>4471</v>
      </c>
      <c r="D491" s="9">
        <v>2021</v>
      </c>
      <c r="E491" s="5"/>
      <c r="F491" s="5"/>
      <c r="G491" s="5"/>
      <c r="H491" s="11"/>
    </row>
    <row r="492" spans="1:8" x14ac:dyDescent="0.35">
      <c r="A492" s="9">
        <v>72</v>
      </c>
      <c r="B492" s="11" t="s">
        <v>3772</v>
      </c>
      <c r="C492" s="11" t="s">
        <v>3781</v>
      </c>
      <c r="D492" s="9">
        <v>2021</v>
      </c>
      <c r="E492" s="5"/>
      <c r="F492" s="5"/>
      <c r="G492" s="5"/>
      <c r="H492" s="11"/>
    </row>
    <row r="493" spans="1:8" x14ac:dyDescent="0.35">
      <c r="A493" s="9">
        <v>72</v>
      </c>
      <c r="B493" s="11" t="s">
        <v>1770</v>
      </c>
      <c r="C493" s="11" t="s">
        <v>1771</v>
      </c>
      <c r="D493" s="9">
        <v>2021</v>
      </c>
      <c r="E493" s="5"/>
      <c r="F493" s="5"/>
      <c r="G493" s="5"/>
      <c r="H493" s="11"/>
    </row>
    <row r="494" spans="1:8" x14ac:dyDescent="0.35">
      <c r="A494" s="9">
        <v>71</v>
      </c>
      <c r="B494" s="11" t="s">
        <v>2603</v>
      </c>
      <c r="C494" s="11" t="s">
        <v>2604</v>
      </c>
      <c r="D494" s="9">
        <v>2022</v>
      </c>
      <c r="E494" s="5"/>
      <c r="F494" s="5"/>
      <c r="G494" s="5"/>
      <c r="H494" s="11"/>
    </row>
    <row r="495" spans="1:8" x14ac:dyDescent="0.35">
      <c r="A495" s="9">
        <v>71</v>
      </c>
      <c r="B495" s="11" t="s">
        <v>1988</v>
      </c>
      <c r="C495" s="11" t="s">
        <v>1989</v>
      </c>
      <c r="D495" s="9">
        <v>2022</v>
      </c>
      <c r="E495" s="5"/>
      <c r="F495" s="5"/>
      <c r="G495" s="5"/>
      <c r="H495" s="11"/>
    </row>
    <row r="496" spans="1:8" x14ac:dyDescent="0.35">
      <c r="A496" s="9">
        <v>71</v>
      </c>
      <c r="B496" s="11" t="s">
        <v>3851</v>
      </c>
      <c r="C496" s="11" t="s">
        <v>3852</v>
      </c>
      <c r="D496" s="9">
        <v>2021</v>
      </c>
      <c r="E496" s="5"/>
      <c r="F496" s="5"/>
      <c r="G496" s="5"/>
      <c r="H496" s="11"/>
    </row>
    <row r="497" spans="1:8" x14ac:dyDescent="0.35">
      <c r="A497" s="9">
        <v>71</v>
      </c>
      <c r="B497" s="11" t="s">
        <v>3301</v>
      </c>
      <c r="C497" s="11" t="s">
        <v>3302</v>
      </c>
      <c r="D497" s="9">
        <v>2022</v>
      </c>
      <c r="E497" s="5"/>
      <c r="F497" s="5"/>
      <c r="G497" s="5"/>
      <c r="H497" s="11"/>
    </row>
    <row r="498" spans="1:8" x14ac:dyDescent="0.35">
      <c r="A498" s="9">
        <v>71</v>
      </c>
      <c r="B498" s="11" t="s">
        <v>6299</v>
      </c>
      <c r="C498" s="11" t="s">
        <v>6300</v>
      </c>
      <c r="D498" s="9">
        <v>2021</v>
      </c>
      <c r="E498" s="5"/>
      <c r="F498" s="5"/>
      <c r="G498" s="5"/>
      <c r="H498" s="11"/>
    </row>
    <row r="499" spans="1:8" x14ac:dyDescent="0.35">
      <c r="A499" s="9">
        <v>70</v>
      </c>
      <c r="B499" s="11" t="s">
        <v>375</v>
      </c>
      <c r="C499" s="11" t="s">
        <v>376</v>
      </c>
      <c r="D499" s="9">
        <v>2021</v>
      </c>
      <c r="E499" s="5"/>
      <c r="F499" s="5"/>
      <c r="G499" s="5"/>
      <c r="H499" s="11"/>
    </row>
    <row r="500" spans="1:8" x14ac:dyDescent="0.35">
      <c r="A500" s="9">
        <v>70</v>
      </c>
      <c r="B500" s="11" t="s">
        <v>6257</v>
      </c>
      <c r="C500" s="11" t="s">
        <v>6258</v>
      </c>
      <c r="D500" s="9">
        <v>2023</v>
      </c>
      <c r="E500" s="5"/>
      <c r="F500" s="5"/>
      <c r="G500" s="5"/>
      <c r="H500" s="11"/>
    </row>
    <row r="501" spans="1:8" x14ac:dyDescent="0.35">
      <c r="A501" s="9">
        <v>70</v>
      </c>
      <c r="B501" s="11" t="s">
        <v>1057</v>
      </c>
      <c r="C501" s="11" t="s">
        <v>1058</v>
      </c>
      <c r="D501" s="9">
        <v>2021</v>
      </c>
      <c r="E501" s="5"/>
      <c r="F501" s="5"/>
      <c r="G501" s="5"/>
      <c r="H501" s="11"/>
    </row>
    <row r="502" spans="1:8" x14ac:dyDescent="0.35">
      <c r="A502" s="9">
        <v>70</v>
      </c>
      <c r="B502" s="11" t="s">
        <v>2396</v>
      </c>
      <c r="C502" s="11" t="s">
        <v>2397</v>
      </c>
      <c r="D502" s="9">
        <v>2022</v>
      </c>
      <c r="E502" s="5"/>
      <c r="F502" s="5"/>
      <c r="G502" s="5"/>
      <c r="H502" s="11"/>
    </row>
    <row r="503" spans="1:8" x14ac:dyDescent="0.35">
      <c r="A503" s="9">
        <v>70</v>
      </c>
      <c r="B503" s="11" t="s">
        <v>316</v>
      </c>
      <c r="C503" s="11" t="s">
        <v>317</v>
      </c>
      <c r="D503" s="9">
        <v>2021</v>
      </c>
      <c r="E503" s="5"/>
      <c r="F503" s="5"/>
      <c r="G503" s="5"/>
      <c r="H503" s="11"/>
    </row>
    <row r="504" spans="1:8" x14ac:dyDescent="0.35">
      <c r="A504" s="9">
        <v>70</v>
      </c>
      <c r="B504" s="11" t="s">
        <v>180</v>
      </c>
      <c r="C504" s="11" t="s">
        <v>181</v>
      </c>
      <c r="D504" s="9">
        <v>2023</v>
      </c>
      <c r="E504" s="5"/>
      <c r="F504" s="5"/>
      <c r="G504" s="5"/>
      <c r="H504" s="11"/>
    </row>
    <row r="505" spans="1:8" x14ac:dyDescent="0.35">
      <c r="A505" s="9">
        <v>70</v>
      </c>
      <c r="B505" s="11" t="s">
        <v>4438</v>
      </c>
      <c r="C505" s="11" t="s">
        <v>4439</v>
      </c>
      <c r="D505" s="9">
        <v>2023</v>
      </c>
      <c r="E505" s="5"/>
      <c r="F505" s="5"/>
      <c r="G505" s="5"/>
      <c r="H505" s="11"/>
    </row>
    <row r="506" spans="1:8" x14ac:dyDescent="0.35">
      <c r="A506" s="9">
        <v>70</v>
      </c>
      <c r="B506" s="11" t="s">
        <v>6953</v>
      </c>
      <c r="C506" s="11" t="s">
        <v>6954</v>
      </c>
      <c r="D506" s="9">
        <v>2022</v>
      </c>
      <c r="E506" s="5"/>
      <c r="F506" s="5"/>
      <c r="G506" s="5"/>
      <c r="H506" s="11"/>
    </row>
    <row r="507" spans="1:8" x14ac:dyDescent="0.35">
      <c r="A507" s="9">
        <v>69</v>
      </c>
      <c r="B507" s="11" t="s">
        <v>741</v>
      </c>
      <c r="C507" s="11" t="s">
        <v>742</v>
      </c>
      <c r="D507" s="9">
        <v>2023</v>
      </c>
      <c r="E507" s="5"/>
      <c r="F507" s="5"/>
      <c r="G507" s="5"/>
      <c r="H507" s="11"/>
    </row>
    <row r="508" spans="1:8" x14ac:dyDescent="0.35">
      <c r="A508" s="9">
        <v>69</v>
      </c>
      <c r="B508" s="11" t="s">
        <v>4036</v>
      </c>
      <c r="C508" s="11" t="s">
        <v>4037</v>
      </c>
      <c r="D508" s="9">
        <v>2022</v>
      </c>
      <c r="E508" s="5"/>
      <c r="F508" s="5"/>
      <c r="G508" s="5"/>
      <c r="H508" s="11"/>
    </row>
    <row r="509" spans="1:8" x14ac:dyDescent="0.35">
      <c r="A509" s="9">
        <v>69</v>
      </c>
      <c r="B509" s="11" t="s">
        <v>2909</v>
      </c>
      <c r="C509" s="11" t="s">
        <v>2910</v>
      </c>
      <c r="D509" s="9">
        <v>2023</v>
      </c>
      <c r="E509" s="5"/>
      <c r="F509" s="5"/>
      <c r="G509" s="5"/>
      <c r="H509" s="11"/>
    </row>
    <row r="510" spans="1:8" x14ac:dyDescent="0.35">
      <c r="A510" s="9">
        <v>69</v>
      </c>
      <c r="B510" s="11" t="s">
        <v>6739</v>
      </c>
      <c r="C510" s="11" t="s">
        <v>6740</v>
      </c>
      <c r="D510" s="9">
        <v>2021</v>
      </c>
      <c r="E510" s="5"/>
      <c r="F510" s="5"/>
      <c r="G510" s="5"/>
      <c r="H510" s="11"/>
    </row>
    <row r="511" spans="1:8" x14ac:dyDescent="0.35">
      <c r="A511" s="9">
        <v>69</v>
      </c>
      <c r="B511" s="11" t="s">
        <v>3742</v>
      </c>
      <c r="C511" s="11" t="s">
        <v>3743</v>
      </c>
      <c r="D511" s="9">
        <v>2021</v>
      </c>
      <c r="E511" s="5"/>
      <c r="F511" s="5"/>
      <c r="G511" s="5"/>
      <c r="H511" s="11"/>
    </row>
    <row r="512" spans="1:8" x14ac:dyDescent="0.35">
      <c r="A512" s="9">
        <v>69</v>
      </c>
      <c r="B512" s="11" t="s">
        <v>5156</v>
      </c>
      <c r="C512" s="11" t="s">
        <v>5157</v>
      </c>
      <c r="D512" s="9">
        <v>2021</v>
      </c>
      <c r="E512" s="5"/>
      <c r="F512" s="5"/>
      <c r="G512" s="5"/>
      <c r="H512" s="11"/>
    </row>
    <row r="513" spans="1:8" x14ac:dyDescent="0.35">
      <c r="A513" s="9">
        <v>69</v>
      </c>
      <c r="B513" s="11" t="s">
        <v>2515</v>
      </c>
      <c r="C513" s="11" t="s">
        <v>2516</v>
      </c>
      <c r="D513" s="9">
        <v>2023</v>
      </c>
      <c r="E513" s="5"/>
      <c r="F513" s="5"/>
      <c r="G513" s="5"/>
      <c r="H513" s="11"/>
    </row>
    <row r="514" spans="1:8" x14ac:dyDescent="0.35">
      <c r="A514" s="9">
        <v>68</v>
      </c>
      <c r="B514" s="11" t="s">
        <v>2155</v>
      </c>
      <c r="C514" s="11" t="s">
        <v>2156</v>
      </c>
      <c r="D514" s="9">
        <v>2022</v>
      </c>
      <c r="E514" s="5"/>
      <c r="F514" s="5"/>
      <c r="G514" s="5"/>
      <c r="H514" s="11"/>
    </row>
    <row r="515" spans="1:8" x14ac:dyDescent="0.35">
      <c r="A515" s="9">
        <v>68</v>
      </c>
      <c r="B515" s="11" t="s">
        <v>4332</v>
      </c>
      <c r="C515" s="11" t="s">
        <v>4383</v>
      </c>
      <c r="D515" s="9">
        <v>2022</v>
      </c>
      <c r="E515" s="5"/>
      <c r="F515" s="5"/>
      <c r="G515" s="5"/>
      <c r="H515" s="11"/>
    </row>
    <row r="516" spans="1:8" x14ac:dyDescent="0.35">
      <c r="A516" s="9">
        <v>68</v>
      </c>
      <c r="B516" s="11" t="s">
        <v>5045</v>
      </c>
      <c r="C516" s="11" t="s">
        <v>5046</v>
      </c>
      <c r="D516" s="9">
        <v>2023</v>
      </c>
      <c r="E516" s="5"/>
      <c r="F516" s="5"/>
      <c r="G516" s="5"/>
      <c r="H516" s="11"/>
    </row>
    <row r="517" spans="1:8" x14ac:dyDescent="0.35">
      <c r="A517" s="9">
        <v>68</v>
      </c>
      <c r="B517" s="11" t="s">
        <v>4339</v>
      </c>
      <c r="C517" s="11" t="s">
        <v>4340</v>
      </c>
      <c r="D517" s="9">
        <v>2022</v>
      </c>
      <c r="E517" s="5"/>
      <c r="F517" s="5"/>
      <c r="G517" s="5"/>
      <c r="H517" s="11"/>
    </row>
    <row r="518" spans="1:8" x14ac:dyDescent="0.35">
      <c r="A518" s="9">
        <v>68</v>
      </c>
      <c r="B518" s="11" t="s">
        <v>2482</v>
      </c>
      <c r="C518" s="11" t="s">
        <v>2483</v>
      </c>
      <c r="D518" s="9">
        <v>2022</v>
      </c>
      <c r="E518" s="5"/>
      <c r="F518" s="5"/>
      <c r="G518" s="5"/>
      <c r="H518" s="11"/>
    </row>
    <row r="519" spans="1:8" x14ac:dyDescent="0.35">
      <c r="A519" s="9">
        <v>68</v>
      </c>
      <c r="B519" s="11" t="s">
        <v>1649</v>
      </c>
      <c r="C519" s="11" t="s">
        <v>1650</v>
      </c>
      <c r="D519" s="9">
        <v>2022</v>
      </c>
      <c r="E519" s="5"/>
      <c r="F519" s="5"/>
      <c r="G519" s="5"/>
      <c r="H519" s="11"/>
    </row>
    <row r="520" spans="1:8" x14ac:dyDescent="0.35">
      <c r="A520" s="9">
        <v>68</v>
      </c>
      <c r="B520" s="11" t="s">
        <v>6308</v>
      </c>
      <c r="C520" s="11" t="s">
        <v>6309</v>
      </c>
      <c r="D520" s="9">
        <v>2021</v>
      </c>
      <c r="E520" s="5"/>
      <c r="F520" s="5"/>
      <c r="G520" s="5"/>
      <c r="H520" s="11"/>
    </row>
    <row r="521" spans="1:8" x14ac:dyDescent="0.35">
      <c r="A521" s="9">
        <v>68</v>
      </c>
      <c r="B521" s="11" t="s">
        <v>1029</v>
      </c>
      <c r="C521" s="11" t="s">
        <v>1030</v>
      </c>
      <c r="D521" s="9">
        <v>2022</v>
      </c>
      <c r="E521" s="5"/>
      <c r="F521" s="5"/>
      <c r="G521" s="5"/>
      <c r="H521" s="11"/>
    </row>
    <row r="522" spans="1:8" x14ac:dyDescent="0.35">
      <c r="A522" s="9">
        <v>68</v>
      </c>
      <c r="B522" s="11" t="s">
        <v>6562</v>
      </c>
      <c r="C522" s="11" t="s">
        <v>6563</v>
      </c>
      <c r="D522" s="9">
        <v>2022</v>
      </c>
      <c r="E522" s="5"/>
      <c r="F522" s="5"/>
      <c r="G522" s="5"/>
      <c r="H522" s="11"/>
    </row>
    <row r="523" spans="1:8" x14ac:dyDescent="0.35">
      <c r="A523" s="9">
        <v>67</v>
      </c>
      <c r="B523" s="11" t="s">
        <v>6044</v>
      </c>
      <c r="C523" s="11" t="s">
        <v>6045</v>
      </c>
      <c r="D523" s="9">
        <v>2023</v>
      </c>
      <c r="E523" s="5"/>
      <c r="F523" s="5"/>
      <c r="G523" s="5"/>
      <c r="H523" s="11"/>
    </row>
    <row r="524" spans="1:8" x14ac:dyDescent="0.35">
      <c r="A524" s="9">
        <v>67</v>
      </c>
      <c r="B524" s="11" t="s">
        <v>1356</v>
      </c>
      <c r="C524" s="11" t="s">
        <v>1357</v>
      </c>
      <c r="D524" s="9">
        <v>2022</v>
      </c>
      <c r="E524" s="5"/>
      <c r="F524" s="5"/>
      <c r="G524" s="5"/>
      <c r="H524" s="11"/>
    </row>
    <row r="525" spans="1:8" x14ac:dyDescent="0.35">
      <c r="A525" s="9">
        <v>67</v>
      </c>
      <c r="B525" s="11" t="s">
        <v>2241</v>
      </c>
      <c r="C525" s="11" t="s">
        <v>2242</v>
      </c>
      <c r="D525" s="9">
        <v>2022</v>
      </c>
      <c r="E525" s="5"/>
      <c r="F525" s="5"/>
      <c r="G525" s="5"/>
      <c r="H525" s="11"/>
    </row>
    <row r="526" spans="1:8" x14ac:dyDescent="0.35">
      <c r="A526" s="9">
        <v>67</v>
      </c>
      <c r="B526" s="11" t="s">
        <v>680</v>
      </c>
      <c r="C526" s="11" t="s">
        <v>681</v>
      </c>
      <c r="D526" s="9">
        <v>2021</v>
      </c>
      <c r="E526" s="5"/>
      <c r="F526" s="5"/>
      <c r="G526" s="5"/>
      <c r="H526" s="11"/>
    </row>
    <row r="527" spans="1:8" x14ac:dyDescent="0.35">
      <c r="A527" s="9">
        <v>67</v>
      </c>
      <c r="B527" s="11" t="s">
        <v>1008</v>
      </c>
      <c r="C527" s="11" t="s">
        <v>1009</v>
      </c>
      <c r="D527" s="9">
        <v>2021</v>
      </c>
      <c r="E527" s="5"/>
      <c r="F527" s="5"/>
      <c r="G527" s="5"/>
      <c r="H527" s="11"/>
    </row>
    <row r="528" spans="1:8" x14ac:dyDescent="0.35">
      <c r="A528" s="9">
        <v>67</v>
      </c>
      <c r="B528" s="11" t="s">
        <v>5660</v>
      </c>
      <c r="C528" s="11" t="s">
        <v>5661</v>
      </c>
      <c r="D528" s="9">
        <v>2021</v>
      </c>
      <c r="E528" s="5"/>
      <c r="F528" s="5"/>
      <c r="G528" s="5"/>
      <c r="H528" s="11"/>
    </row>
    <row r="529" spans="1:8" x14ac:dyDescent="0.35">
      <c r="A529" s="9">
        <v>67</v>
      </c>
      <c r="B529" s="11" t="s">
        <v>1829</v>
      </c>
      <c r="C529" s="11" t="s">
        <v>1830</v>
      </c>
      <c r="D529" s="9">
        <v>2021</v>
      </c>
      <c r="E529" s="5"/>
      <c r="F529" s="5"/>
      <c r="G529" s="5"/>
      <c r="H529" s="11"/>
    </row>
    <row r="530" spans="1:8" x14ac:dyDescent="0.35">
      <c r="A530" s="9">
        <v>67</v>
      </c>
      <c r="B530" s="11" t="s">
        <v>3689</v>
      </c>
      <c r="C530" s="11" t="s">
        <v>3690</v>
      </c>
      <c r="D530" s="9">
        <v>2021</v>
      </c>
      <c r="E530" s="5"/>
      <c r="F530" s="5"/>
      <c r="G530" s="5"/>
      <c r="H530" s="11"/>
    </row>
    <row r="531" spans="1:8" x14ac:dyDescent="0.35">
      <c r="A531" s="9">
        <v>67</v>
      </c>
      <c r="B531" s="11" t="s">
        <v>5067</v>
      </c>
      <c r="C531" s="11" t="s">
        <v>5068</v>
      </c>
      <c r="D531" s="9">
        <v>2022</v>
      </c>
      <c r="E531" s="5"/>
      <c r="F531" s="5"/>
      <c r="G531" s="5"/>
      <c r="H531" s="11"/>
    </row>
    <row r="532" spans="1:8" x14ac:dyDescent="0.35">
      <c r="A532" s="9">
        <v>67</v>
      </c>
      <c r="B532" s="11" t="s">
        <v>6012</v>
      </c>
      <c r="C532" s="11" t="s">
        <v>6013</v>
      </c>
      <c r="D532" s="9">
        <v>2022</v>
      </c>
      <c r="E532" s="5"/>
      <c r="F532" s="5"/>
      <c r="G532" s="5"/>
      <c r="H532" s="11"/>
    </row>
    <row r="533" spans="1:8" x14ac:dyDescent="0.35">
      <c r="A533" s="9">
        <v>66</v>
      </c>
      <c r="B533" s="11" t="s">
        <v>4412</v>
      </c>
      <c r="C533" s="11" t="s">
        <v>4413</v>
      </c>
      <c r="D533" s="9">
        <v>2022</v>
      </c>
      <c r="E533" s="5"/>
      <c r="F533" s="5"/>
      <c r="G533" s="5"/>
      <c r="H533" s="11"/>
    </row>
    <row r="534" spans="1:8" x14ac:dyDescent="0.35">
      <c r="A534" s="9">
        <v>66</v>
      </c>
      <c r="B534" s="11" t="s">
        <v>2860</v>
      </c>
      <c r="C534" s="11" t="s">
        <v>2861</v>
      </c>
      <c r="D534" s="9">
        <v>2022</v>
      </c>
      <c r="E534" s="5"/>
      <c r="F534" s="5"/>
      <c r="G534" s="5"/>
      <c r="H534" s="11"/>
    </row>
    <row r="535" spans="1:8" x14ac:dyDescent="0.35">
      <c r="A535" s="9">
        <v>66</v>
      </c>
      <c r="B535" s="11" t="s">
        <v>840</v>
      </c>
      <c r="C535" s="11" t="s">
        <v>841</v>
      </c>
      <c r="D535" s="9">
        <v>2021</v>
      </c>
      <c r="E535" s="5"/>
      <c r="F535" s="5"/>
      <c r="G535" s="5"/>
      <c r="H535" s="11"/>
    </row>
    <row r="536" spans="1:8" x14ac:dyDescent="0.35">
      <c r="A536" s="9">
        <v>66</v>
      </c>
      <c r="B536" s="11" t="s">
        <v>2562</v>
      </c>
      <c r="C536" s="11" t="s">
        <v>2563</v>
      </c>
      <c r="D536" s="9">
        <v>2022</v>
      </c>
      <c r="E536" s="5"/>
      <c r="F536" s="5"/>
      <c r="G536" s="5"/>
      <c r="H536" s="11"/>
    </row>
    <row r="537" spans="1:8" x14ac:dyDescent="0.35">
      <c r="A537" s="9">
        <v>66</v>
      </c>
      <c r="B537" s="11" t="s">
        <v>5059</v>
      </c>
      <c r="C537" s="11" t="s">
        <v>5060</v>
      </c>
      <c r="D537" s="9">
        <v>2022</v>
      </c>
      <c r="E537" s="5"/>
      <c r="F537" s="5"/>
      <c r="G537" s="5"/>
      <c r="H537" s="11"/>
    </row>
    <row r="538" spans="1:8" x14ac:dyDescent="0.35">
      <c r="A538" s="9">
        <v>66</v>
      </c>
      <c r="B538" s="11" t="s">
        <v>5270</v>
      </c>
      <c r="C538" s="11" t="s">
        <v>5271</v>
      </c>
      <c r="D538" s="9">
        <v>2023</v>
      </c>
      <c r="E538" s="5"/>
      <c r="F538" s="5"/>
      <c r="G538" s="5"/>
      <c r="H538" s="11"/>
    </row>
    <row r="539" spans="1:8" x14ac:dyDescent="0.35">
      <c r="A539" s="9">
        <v>66</v>
      </c>
      <c r="B539" s="11" t="s">
        <v>4464</v>
      </c>
      <c r="C539" s="11" t="s">
        <v>4465</v>
      </c>
      <c r="D539" s="9">
        <v>2021</v>
      </c>
      <c r="E539" s="5"/>
      <c r="F539" s="5"/>
      <c r="G539" s="5"/>
      <c r="H539" s="11"/>
    </row>
    <row r="540" spans="1:8" x14ac:dyDescent="0.35">
      <c r="A540" s="9">
        <v>66</v>
      </c>
      <c r="B540" s="11" t="s">
        <v>5949</v>
      </c>
      <c r="C540" s="11" t="s">
        <v>5950</v>
      </c>
      <c r="D540" s="9">
        <v>2022</v>
      </c>
      <c r="E540" s="5"/>
      <c r="F540" s="5"/>
      <c r="G540" s="5"/>
      <c r="H540" s="11"/>
    </row>
    <row r="541" spans="1:8" x14ac:dyDescent="0.35">
      <c r="A541" s="9">
        <v>66</v>
      </c>
      <c r="B541" s="11" t="s">
        <v>3557</v>
      </c>
      <c r="C541" s="11" t="s">
        <v>3558</v>
      </c>
      <c r="D541" s="9">
        <v>2021</v>
      </c>
      <c r="E541" s="5"/>
      <c r="F541" s="5"/>
      <c r="G541" s="5"/>
      <c r="H541" s="11"/>
    </row>
    <row r="542" spans="1:8" x14ac:dyDescent="0.35">
      <c r="A542" s="9">
        <v>65</v>
      </c>
      <c r="B542" s="11" t="s">
        <v>2655</v>
      </c>
      <c r="C542" s="11" t="s">
        <v>2656</v>
      </c>
      <c r="D542" s="9">
        <v>2021</v>
      </c>
      <c r="E542" s="5"/>
      <c r="F542" s="5"/>
      <c r="G542" s="5"/>
      <c r="H542" s="11"/>
    </row>
    <row r="543" spans="1:8" x14ac:dyDescent="0.35">
      <c r="A543" s="9">
        <v>65</v>
      </c>
      <c r="B543" s="11" t="s">
        <v>3368</v>
      </c>
      <c r="C543" s="11" t="s">
        <v>3369</v>
      </c>
      <c r="D543" s="9">
        <v>2022</v>
      </c>
      <c r="E543" s="5"/>
      <c r="F543" s="5"/>
      <c r="G543" s="5"/>
      <c r="H543" s="11"/>
    </row>
    <row r="544" spans="1:8" x14ac:dyDescent="0.35">
      <c r="A544" s="9">
        <v>65</v>
      </c>
      <c r="B544" s="11" t="s">
        <v>6696</v>
      </c>
      <c r="C544" s="11" t="s">
        <v>6697</v>
      </c>
      <c r="D544" s="9">
        <v>2021</v>
      </c>
      <c r="E544" s="5"/>
      <c r="F544" s="5"/>
      <c r="G544" s="5"/>
      <c r="H544" s="11"/>
    </row>
    <row r="545" spans="1:8" x14ac:dyDescent="0.35">
      <c r="A545" s="9">
        <v>65</v>
      </c>
      <c r="B545" s="11" t="s">
        <v>6249</v>
      </c>
      <c r="C545" s="11" t="s">
        <v>6250</v>
      </c>
      <c r="D545" s="9">
        <v>2023</v>
      </c>
      <c r="E545" s="5"/>
      <c r="F545" s="5"/>
      <c r="G545" s="5"/>
      <c r="H545" s="11"/>
    </row>
    <row r="546" spans="1:8" x14ac:dyDescent="0.35">
      <c r="A546" s="9">
        <v>65</v>
      </c>
      <c r="B546" s="11" t="s">
        <v>1782</v>
      </c>
      <c r="C546" s="11" t="s">
        <v>1783</v>
      </c>
      <c r="D546" s="9">
        <v>2022</v>
      </c>
      <c r="E546" s="5"/>
      <c r="F546" s="5"/>
      <c r="G546" s="5"/>
      <c r="H546" s="11"/>
    </row>
    <row r="547" spans="1:8" x14ac:dyDescent="0.35">
      <c r="A547" s="9">
        <v>65</v>
      </c>
      <c r="B547" s="11" t="s">
        <v>4139</v>
      </c>
      <c r="C547" s="11" t="s">
        <v>4140</v>
      </c>
      <c r="D547" s="9">
        <v>2021</v>
      </c>
      <c r="E547" s="5"/>
      <c r="F547" s="5"/>
      <c r="G547" s="5"/>
      <c r="H547" s="11"/>
    </row>
    <row r="548" spans="1:8" x14ac:dyDescent="0.35">
      <c r="A548" s="9">
        <v>65</v>
      </c>
      <c r="B548" s="11" t="s">
        <v>2638</v>
      </c>
      <c r="C548" s="11" t="s">
        <v>2639</v>
      </c>
      <c r="D548" s="9">
        <v>2021</v>
      </c>
      <c r="E548" s="5"/>
      <c r="F548" s="5"/>
      <c r="G548" s="5"/>
      <c r="H548" s="11"/>
    </row>
    <row r="549" spans="1:8" x14ac:dyDescent="0.35">
      <c r="A549" s="9">
        <v>65</v>
      </c>
      <c r="B549" s="11" t="s">
        <v>5571</v>
      </c>
      <c r="C549" s="11" t="s">
        <v>5572</v>
      </c>
      <c r="D549" s="9">
        <v>2021</v>
      </c>
      <c r="E549" s="5"/>
      <c r="F549" s="5"/>
      <c r="G549" s="5"/>
      <c r="H549" s="11"/>
    </row>
    <row r="550" spans="1:8" x14ac:dyDescent="0.35">
      <c r="A550" s="9">
        <v>65</v>
      </c>
      <c r="B550" s="11" t="s">
        <v>4086</v>
      </c>
      <c r="C550" s="11" t="s">
        <v>4087</v>
      </c>
      <c r="D550" s="9">
        <v>2021</v>
      </c>
      <c r="E550" s="5"/>
      <c r="F550" s="5"/>
      <c r="G550" s="5"/>
      <c r="H550" s="11"/>
    </row>
    <row r="551" spans="1:8" x14ac:dyDescent="0.35">
      <c r="A551" s="9">
        <v>65</v>
      </c>
      <c r="B551" s="11" t="s">
        <v>5737</v>
      </c>
      <c r="C551" s="11" t="s">
        <v>5738</v>
      </c>
      <c r="D551" s="9">
        <v>2021</v>
      </c>
      <c r="E551" s="5"/>
      <c r="F551" s="5"/>
      <c r="G551" s="5"/>
      <c r="H551" s="11"/>
    </row>
    <row r="552" spans="1:8" x14ac:dyDescent="0.35">
      <c r="A552" s="9">
        <v>65</v>
      </c>
      <c r="B552" s="11" t="s">
        <v>5675</v>
      </c>
      <c r="C552" s="11" t="s">
        <v>5676</v>
      </c>
      <c r="D552" s="9">
        <v>2021</v>
      </c>
      <c r="E552" s="5"/>
      <c r="F552" s="5"/>
      <c r="G552" s="5"/>
      <c r="H552" s="11"/>
    </row>
    <row r="553" spans="1:8" x14ac:dyDescent="0.35">
      <c r="A553" s="9">
        <v>65</v>
      </c>
      <c r="B553" s="11" t="s">
        <v>5925</v>
      </c>
      <c r="C553" s="11" t="s">
        <v>5926</v>
      </c>
      <c r="D553" s="9">
        <v>2021</v>
      </c>
      <c r="E553" s="5"/>
      <c r="F553" s="5"/>
      <c r="G553" s="5"/>
      <c r="H553" s="11"/>
    </row>
    <row r="554" spans="1:8" x14ac:dyDescent="0.35">
      <c r="A554" s="9">
        <v>65</v>
      </c>
      <c r="B554" s="11" t="s">
        <v>6596</v>
      </c>
      <c r="C554" s="11" t="s">
        <v>6597</v>
      </c>
      <c r="D554" s="9">
        <v>2022</v>
      </c>
      <c r="E554" s="5"/>
      <c r="F554" s="5"/>
      <c r="G554" s="5"/>
      <c r="H554" s="11"/>
    </row>
    <row r="555" spans="1:8" x14ac:dyDescent="0.35">
      <c r="A555" s="9">
        <v>65</v>
      </c>
      <c r="B555" s="11" t="s">
        <v>3225</v>
      </c>
      <c r="C555" s="11" t="s">
        <v>3226</v>
      </c>
      <c r="D555" s="9">
        <v>2024</v>
      </c>
      <c r="E555" s="5"/>
      <c r="F555" s="5"/>
      <c r="G555" s="5"/>
      <c r="H555" s="11"/>
    </row>
    <row r="556" spans="1:8" x14ac:dyDescent="0.35">
      <c r="A556" s="9">
        <v>65</v>
      </c>
      <c r="B556" s="11" t="s">
        <v>4653</v>
      </c>
      <c r="C556" s="11" t="s">
        <v>4654</v>
      </c>
      <c r="D556" s="9">
        <v>2022</v>
      </c>
      <c r="E556" s="5"/>
      <c r="F556" s="5"/>
      <c r="G556" s="5"/>
      <c r="H556" s="11"/>
    </row>
    <row r="557" spans="1:8" x14ac:dyDescent="0.35">
      <c r="A557" s="9">
        <v>65</v>
      </c>
      <c r="B557" s="11" t="s">
        <v>2051</v>
      </c>
      <c r="C557" s="11" t="s">
        <v>2052</v>
      </c>
      <c r="D557" s="9">
        <v>2021</v>
      </c>
      <c r="E557" s="5"/>
      <c r="F557" s="5"/>
      <c r="G557" s="5"/>
      <c r="H557" s="11"/>
    </row>
    <row r="558" spans="1:8" x14ac:dyDescent="0.35">
      <c r="A558" s="9">
        <v>65</v>
      </c>
      <c r="B558" s="11" t="s">
        <v>2038</v>
      </c>
      <c r="C558" s="11" t="s">
        <v>2039</v>
      </c>
      <c r="D558" s="9">
        <v>2022</v>
      </c>
      <c r="E558" s="5"/>
      <c r="F558" s="5"/>
      <c r="G558" s="5"/>
      <c r="H558" s="11"/>
    </row>
    <row r="559" spans="1:8" x14ac:dyDescent="0.35">
      <c r="A559" s="9">
        <v>64</v>
      </c>
      <c r="B559" s="11" t="s">
        <v>3403</v>
      </c>
      <c r="C559" s="11" t="s">
        <v>3404</v>
      </c>
      <c r="D559" s="9">
        <v>2024</v>
      </c>
      <c r="E559" s="5"/>
      <c r="F559" s="5"/>
      <c r="G559" s="5"/>
      <c r="H559" s="11"/>
    </row>
    <row r="560" spans="1:8" x14ac:dyDescent="0.35">
      <c r="A560" s="9">
        <v>64</v>
      </c>
      <c r="B560" s="11" t="s">
        <v>1763</v>
      </c>
      <c r="C560" s="11" t="s">
        <v>1764</v>
      </c>
      <c r="D560" s="9">
        <v>2021</v>
      </c>
      <c r="E560" s="5"/>
      <c r="F560" s="5"/>
      <c r="G560" s="5"/>
      <c r="H560" s="11"/>
    </row>
    <row r="561" spans="1:8" x14ac:dyDescent="0.35">
      <c r="A561" s="9">
        <v>64</v>
      </c>
      <c r="B561" s="11" t="s">
        <v>5637</v>
      </c>
      <c r="C561" s="11" t="s">
        <v>5638</v>
      </c>
      <c r="D561" s="9">
        <v>2021</v>
      </c>
      <c r="E561" s="5"/>
      <c r="F561" s="5"/>
      <c r="G561" s="5"/>
      <c r="H561" s="11"/>
    </row>
    <row r="562" spans="1:8" x14ac:dyDescent="0.35">
      <c r="A562" s="9">
        <v>64</v>
      </c>
      <c r="B562" s="11" t="s">
        <v>3138</v>
      </c>
      <c r="C562" s="11" t="s">
        <v>3139</v>
      </c>
      <c r="D562" s="9">
        <v>2021</v>
      </c>
      <c r="E562" s="5"/>
      <c r="F562" s="5"/>
      <c r="G562" s="5"/>
      <c r="H562" s="11"/>
    </row>
    <row r="563" spans="1:8" x14ac:dyDescent="0.35">
      <c r="A563" s="9">
        <v>64</v>
      </c>
      <c r="B563" s="11" t="s">
        <v>6629</v>
      </c>
      <c r="C563" s="11" t="s">
        <v>6630</v>
      </c>
      <c r="D563" s="9">
        <v>2023</v>
      </c>
      <c r="E563" s="5"/>
      <c r="F563" s="5"/>
      <c r="G563" s="5"/>
      <c r="H563" s="11"/>
    </row>
    <row r="564" spans="1:8" x14ac:dyDescent="0.35">
      <c r="A564" s="9">
        <v>64</v>
      </c>
      <c r="B564" s="11" t="s">
        <v>1195</v>
      </c>
      <c r="C564" s="11" t="s">
        <v>1196</v>
      </c>
      <c r="D564" s="9">
        <v>2021</v>
      </c>
      <c r="E564" s="5"/>
      <c r="F564" s="5"/>
      <c r="G564" s="5"/>
      <c r="H564" s="11"/>
    </row>
    <row r="565" spans="1:8" x14ac:dyDescent="0.35">
      <c r="A565" s="9">
        <v>64</v>
      </c>
      <c r="B565" s="11" t="s">
        <v>4810</v>
      </c>
      <c r="C565" s="11" t="s">
        <v>4811</v>
      </c>
      <c r="D565" s="9">
        <v>2023</v>
      </c>
      <c r="E565" s="5"/>
      <c r="F565" s="5"/>
      <c r="G565" s="5"/>
      <c r="H565" s="11"/>
    </row>
    <row r="566" spans="1:8" x14ac:dyDescent="0.35">
      <c r="A566" s="9">
        <v>64</v>
      </c>
      <c r="B566" s="11" t="s">
        <v>416</v>
      </c>
      <c r="C566" s="11" t="s">
        <v>417</v>
      </c>
      <c r="D566" s="9">
        <v>2021</v>
      </c>
      <c r="E566" s="5"/>
      <c r="F566" s="5"/>
      <c r="G566" s="5"/>
      <c r="H566" s="11"/>
    </row>
    <row r="567" spans="1:8" x14ac:dyDescent="0.35">
      <c r="A567" s="9">
        <v>64</v>
      </c>
      <c r="B567" s="11" t="s">
        <v>831</v>
      </c>
      <c r="C567" s="11" t="s">
        <v>832</v>
      </c>
      <c r="D567" s="9">
        <v>2023</v>
      </c>
      <c r="E567" s="5"/>
      <c r="F567" s="5"/>
      <c r="G567" s="5"/>
      <c r="H567" s="11"/>
    </row>
    <row r="568" spans="1:8" x14ac:dyDescent="0.35">
      <c r="A568" s="9">
        <v>64</v>
      </c>
      <c r="B568" s="11" t="s">
        <v>1321</v>
      </c>
      <c r="C568" s="11" t="s">
        <v>1322</v>
      </c>
      <c r="D568" s="9">
        <v>2023</v>
      </c>
      <c r="E568" s="5"/>
      <c r="F568" s="5"/>
      <c r="G568" s="5"/>
      <c r="H568" s="11"/>
    </row>
    <row r="569" spans="1:8" x14ac:dyDescent="0.35">
      <c r="A569" s="9">
        <v>63</v>
      </c>
      <c r="B569" s="11" t="s">
        <v>4524</v>
      </c>
      <c r="C569" s="11" t="s">
        <v>4525</v>
      </c>
      <c r="D569" s="9">
        <v>2021</v>
      </c>
      <c r="E569" s="5"/>
      <c r="F569" s="5"/>
      <c r="G569" s="5"/>
      <c r="H569" s="11"/>
    </row>
    <row r="570" spans="1:8" x14ac:dyDescent="0.35">
      <c r="A570" s="9">
        <v>63</v>
      </c>
      <c r="B570" s="11" t="s">
        <v>965</v>
      </c>
      <c r="C570" s="11" t="s">
        <v>966</v>
      </c>
      <c r="D570" s="9">
        <v>2022</v>
      </c>
      <c r="E570" s="5"/>
      <c r="F570" s="5"/>
      <c r="G570" s="5"/>
      <c r="H570" s="11"/>
    </row>
    <row r="571" spans="1:8" x14ac:dyDescent="0.35">
      <c r="A571" s="9">
        <v>63</v>
      </c>
      <c r="B571" s="11" t="s">
        <v>6368</v>
      </c>
      <c r="C571" s="11" t="s">
        <v>6369</v>
      </c>
      <c r="D571" s="9">
        <v>2022</v>
      </c>
      <c r="E571" s="5"/>
      <c r="F571" s="5"/>
      <c r="G571" s="5"/>
      <c r="H571" s="11"/>
    </row>
    <row r="572" spans="1:8" x14ac:dyDescent="0.35">
      <c r="A572" s="9">
        <v>63</v>
      </c>
      <c r="B572" s="11" t="s">
        <v>5629</v>
      </c>
      <c r="C572" s="11" t="s">
        <v>5630</v>
      </c>
      <c r="D572" s="9">
        <v>2022</v>
      </c>
      <c r="E572" s="5"/>
      <c r="F572" s="5"/>
      <c r="G572" s="5"/>
      <c r="H572" s="11"/>
    </row>
    <row r="573" spans="1:8" x14ac:dyDescent="0.35">
      <c r="A573" s="9">
        <v>63</v>
      </c>
      <c r="B573" s="11" t="s">
        <v>3930</v>
      </c>
      <c r="C573" s="11" t="s">
        <v>3931</v>
      </c>
      <c r="D573" s="9">
        <v>2022</v>
      </c>
      <c r="E573" s="5"/>
      <c r="F573" s="5"/>
      <c r="G573" s="5"/>
      <c r="H573" s="11"/>
    </row>
    <row r="574" spans="1:8" x14ac:dyDescent="0.35">
      <c r="A574" s="9">
        <v>63</v>
      </c>
      <c r="B574" s="11" t="s">
        <v>6829</v>
      </c>
      <c r="C574" s="11" t="s">
        <v>6830</v>
      </c>
      <c r="D574" s="9">
        <v>2021</v>
      </c>
      <c r="E574" s="5"/>
      <c r="F574" s="5"/>
      <c r="G574" s="5"/>
      <c r="H574" s="11"/>
    </row>
    <row r="575" spans="1:8" x14ac:dyDescent="0.35">
      <c r="A575" s="9">
        <v>63</v>
      </c>
      <c r="B575" s="11" t="s">
        <v>1953</v>
      </c>
      <c r="C575" s="11" t="s">
        <v>1954</v>
      </c>
      <c r="D575" s="9">
        <v>2021</v>
      </c>
      <c r="E575" s="5"/>
      <c r="F575" s="5"/>
      <c r="G575" s="5"/>
      <c r="H575" s="11"/>
    </row>
    <row r="576" spans="1:8" x14ac:dyDescent="0.35">
      <c r="A576" s="9">
        <v>62</v>
      </c>
      <c r="B576" s="11" t="s">
        <v>3543</v>
      </c>
      <c r="C576" s="11" t="s">
        <v>3544</v>
      </c>
      <c r="D576" s="9">
        <v>2022</v>
      </c>
      <c r="E576" s="5"/>
      <c r="F576" s="5"/>
      <c r="G576" s="5"/>
      <c r="H576" s="11"/>
    </row>
    <row r="577" spans="1:8" x14ac:dyDescent="0.35">
      <c r="A577" s="9">
        <v>62</v>
      </c>
      <c r="B577" s="11" t="s">
        <v>4310</v>
      </c>
      <c r="C577" s="11" t="s">
        <v>4311</v>
      </c>
      <c r="D577" s="9">
        <v>2022</v>
      </c>
      <c r="E577" s="5"/>
      <c r="F577" s="5"/>
      <c r="G577" s="5"/>
      <c r="H577" s="11"/>
    </row>
    <row r="578" spans="1:8" x14ac:dyDescent="0.35">
      <c r="A578" s="9">
        <v>62</v>
      </c>
      <c r="B578" s="11" t="s">
        <v>5479</v>
      </c>
      <c r="C578" s="11" t="s">
        <v>5480</v>
      </c>
      <c r="D578" s="9">
        <v>2022</v>
      </c>
      <c r="E578" s="5"/>
      <c r="F578" s="5"/>
      <c r="G578" s="5"/>
      <c r="H578" s="11"/>
    </row>
    <row r="579" spans="1:8" x14ac:dyDescent="0.35">
      <c r="A579" s="9">
        <v>62</v>
      </c>
      <c r="B579" s="11" t="s">
        <v>43</v>
      </c>
      <c r="C579" s="11" t="s">
        <v>44</v>
      </c>
      <c r="D579" s="9">
        <v>2023</v>
      </c>
      <c r="E579" s="5"/>
      <c r="F579" s="5"/>
      <c r="G579" s="5"/>
      <c r="H579" s="11"/>
    </row>
    <row r="580" spans="1:8" x14ac:dyDescent="0.35">
      <c r="A580" s="9">
        <v>62</v>
      </c>
      <c r="B580" s="11" t="s">
        <v>6837</v>
      </c>
      <c r="C580" s="11" t="s">
        <v>6838</v>
      </c>
      <c r="D580" s="9">
        <v>2021</v>
      </c>
      <c r="E580" s="5"/>
      <c r="F580" s="5"/>
      <c r="G580" s="5"/>
      <c r="H580" s="11"/>
    </row>
    <row r="581" spans="1:8" x14ac:dyDescent="0.35">
      <c r="A581" s="9">
        <v>62</v>
      </c>
      <c r="B581" s="11" t="s">
        <v>6613</v>
      </c>
      <c r="C581" s="11" t="s">
        <v>6614</v>
      </c>
      <c r="D581" s="9">
        <v>2021</v>
      </c>
      <c r="E581" s="5"/>
      <c r="F581" s="5"/>
      <c r="G581" s="5"/>
      <c r="H581" s="11"/>
    </row>
    <row r="582" spans="1:8" x14ac:dyDescent="0.35">
      <c r="A582" s="9">
        <v>62</v>
      </c>
      <c r="B582" s="11" t="s">
        <v>772</v>
      </c>
      <c r="C582" s="11" t="s">
        <v>773</v>
      </c>
      <c r="D582" s="9">
        <v>2021</v>
      </c>
      <c r="E582" s="5"/>
      <c r="F582" s="5"/>
      <c r="G582" s="5"/>
      <c r="H582" s="11"/>
    </row>
    <row r="583" spans="1:8" x14ac:dyDescent="0.35">
      <c r="A583" s="9">
        <v>62</v>
      </c>
      <c r="B583" s="11" t="s">
        <v>7057</v>
      </c>
      <c r="C583" s="11" t="s">
        <v>7058</v>
      </c>
      <c r="D583" s="9">
        <v>2023</v>
      </c>
      <c r="E583" s="5"/>
      <c r="F583" s="5"/>
      <c r="G583" s="5"/>
      <c r="H583" s="11"/>
    </row>
    <row r="584" spans="1:8" x14ac:dyDescent="0.35">
      <c r="A584" s="9">
        <v>62</v>
      </c>
      <c r="B584" s="11" t="s">
        <v>2773</v>
      </c>
      <c r="C584" s="11" t="s">
        <v>2774</v>
      </c>
      <c r="D584" s="9">
        <v>2021</v>
      </c>
      <c r="E584" s="5"/>
      <c r="F584" s="5"/>
      <c r="G584" s="5"/>
      <c r="H584" s="11"/>
    </row>
    <row r="585" spans="1:8" x14ac:dyDescent="0.35">
      <c r="A585" s="9">
        <v>62</v>
      </c>
      <c r="B585" s="11" t="s">
        <v>3489</v>
      </c>
      <c r="C585" s="11" t="s">
        <v>3490</v>
      </c>
      <c r="D585" s="9">
        <v>2021</v>
      </c>
      <c r="E585" s="5"/>
      <c r="F585" s="5"/>
      <c r="G585" s="5"/>
      <c r="H585" s="11"/>
    </row>
    <row r="586" spans="1:8" x14ac:dyDescent="0.35">
      <c r="A586" s="9">
        <v>62</v>
      </c>
      <c r="B586" s="11" t="s">
        <v>1886</v>
      </c>
      <c r="C586" s="11" t="s">
        <v>1887</v>
      </c>
      <c r="D586" s="9">
        <v>2021</v>
      </c>
      <c r="E586" s="5"/>
      <c r="F586" s="5"/>
      <c r="G586" s="5"/>
      <c r="H586" s="11"/>
    </row>
    <row r="587" spans="1:8" x14ac:dyDescent="0.35">
      <c r="A587" s="9">
        <v>62</v>
      </c>
      <c r="B587" s="11" t="s">
        <v>6129</v>
      </c>
      <c r="C587" s="11" t="s">
        <v>6130</v>
      </c>
      <c r="D587" s="9">
        <v>2023</v>
      </c>
      <c r="E587" s="5"/>
      <c r="F587" s="5"/>
      <c r="G587" s="5"/>
      <c r="H587" s="11"/>
    </row>
    <row r="588" spans="1:8" x14ac:dyDescent="0.35">
      <c r="A588" s="9">
        <v>62</v>
      </c>
      <c r="B588" s="11" t="s">
        <v>6412</v>
      </c>
      <c r="C588" s="11" t="s">
        <v>6413</v>
      </c>
      <c r="D588" s="9">
        <v>2022</v>
      </c>
      <c r="E588" s="5"/>
      <c r="F588" s="5"/>
      <c r="G588" s="5"/>
      <c r="H588" s="11"/>
    </row>
    <row r="589" spans="1:8" x14ac:dyDescent="0.35">
      <c r="A589" s="9">
        <v>62</v>
      </c>
      <c r="B589" s="11" t="s">
        <v>5911</v>
      </c>
      <c r="C589" s="11" t="s">
        <v>5912</v>
      </c>
      <c r="D589" s="9">
        <v>2021</v>
      </c>
      <c r="E589" s="5"/>
      <c r="F589" s="5"/>
      <c r="G589" s="5"/>
      <c r="H589" s="11"/>
    </row>
    <row r="590" spans="1:8" x14ac:dyDescent="0.35">
      <c r="A590" s="9">
        <v>62</v>
      </c>
      <c r="B590" s="11" t="s">
        <v>2221</v>
      </c>
      <c r="C590" s="11" t="s">
        <v>2222</v>
      </c>
      <c r="D590" s="9">
        <v>2021</v>
      </c>
      <c r="E590" s="5"/>
      <c r="F590" s="5"/>
      <c r="G590" s="5"/>
      <c r="H590" s="11"/>
    </row>
    <row r="591" spans="1:8" x14ac:dyDescent="0.35">
      <c r="A591" s="9">
        <v>62</v>
      </c>
      <c r="B591" s="11" t="s">
        <v>4545</v>
      </c>
      <c r="C591" s="11" t="s">
        <v>4546</v>
      </c>
      <c r="D591" s="9">
        <v>2022</v>
      </c>
      <c r="E591" s="5"/>
      <c r="F591" s="5"/>
      <c r="G591" s="5"/>
      <c r="H591" s="11"/>
    </row>
    <row r="592" spans="1:8" x14ac:dyDescent="0.35">
      <c r="A592" s="9">
        <v>61</v>
      </c>
      <c r="B592" s="11" t="s">
        <v>986</v>
      </c>
      <c r="C592" s="11" t="s">
        <v>987</v>
      </c>
      <c r="D592" s="9">
        <v>2021</v>
      </c>
      <c r="E592" s="5"/>
      <c r="F592" s="5"/>
      <c r="G592" s="5"/>
      <c r="H592" s="11"/>
    </row>
    <row r="593" spans="1:8" x14ac:dyDescent="0.35">
      <c r="A593" s="9">
        <v>61</v>
      </c>
      <c r="B593" s="11" t="s">
        <v>5251</v>
      </c>
      <c r="C593" s="11" t="s">
        <v>5252</v>
      </c>
      <c r="D593" s="9">
        <v>2022</v>
      </c>
      <c r="E593" s="5"/>
      <c r="F593" s="5"/>
      <c r="G593" s="5"/>
      <c r="H593" s="11"/>
    </row>
    <row r="594" spans="1:8" x14ac:dyDescent="0.35">
      <c r="A594" s="9">
        <v>61</v>
      </c>
      <c r="B594" s="11" t="s">
        <v>3040</v>
      </c>
      <c r="C594" s="11" t="s">
        <v>3041</v>
      </c>
      <c r="D594" s="9">
        <v>2021</v>
      </c>
      <c r="E594" s="5"/>
      <c r="F594" s="5"/>
      <c r="G594" s="5"/>
      <c r="H594" s="11"/>
    </row>
    <row r="595" spans="1:8" x14ac:dyDescent="0.35">
      <c r="A595" s="9">
        <v>61</v>
      </c>
      <c r="B595" s="11" t="s">
        <v>2080</v>
      </c>
      <c r="C595" s="11" t="s">
        <v>2081</v>
      </c>
      <c r="D595" s="9">
        <v>2021</v>
      </c>
      <c r="E595" s="5"/>
      <c r="F595" s="5"/>
      <c r="G595" s="5"/>
      <c r="H595" s="11"/>
    </row>
    <row r="596" spans="1:8" x14ac:dyDescent="0.35">
      <c r="A596" s="9">
        <v>61</v>
      </c>
      <c r="B596" s="11" t="s">
        <v>4930</v>
      </c>
      <c r="C596" s="11" t="s">
        <v>4931</v>
      </c>
      <c r="D596" s="9">
        <v>2023</v>
      </c>
      <c r="E596" s="5"/>
      <c r="F596" s="5"/>
      <c r="G596" s="5"/>
      <c r="H596" s="11"/>
    </row>
    <row r="597" spans="1:8" x14ac:dyDescent="0.35">
      <c r="A597" s="9">
        <v>61</v>
      </c>
      <c r="B597" s="11" t="s">
        <v>6264</v>
      </c>
      <c r="C597" s="11" t="s">
        <v>6265</v>
      </c>
      <c r="D597" s="9">
        <v>2022</v>
      </c>
      <c r="E597" s="5"/>
      <c r="F597" s="5"/>
      <c r="G597" s="5"/>
      <c r="H597" s="11"/>
    </row>
    <row r="598" spans="1:8" x14ac:dyDescent="0.35">
      <c r="A598" s="9">
        <v>61</v>
      </c>
      <c r="B598" s="11" t="s">
        <v>4477</v>
      </c>
      <c r="C598" s="11" t="s">
        <v>4478</v>
      </c>
      <c r="D598" s="9">
        <v>2022</v>
      </c>
      <c r="E598" s="5"/>
      <c r="F598" s="5"/>
      <c r="G598" s="5"/>
      <c r="H598" s="11"/>
    </row>
    <row r="599" spans="1:8" x14ac:dyDescent="0.35">
      <c r="A599" s="9">
        <v>61</v>
      </c>
      <c r="B599" s="11" t="s">
        <v>1364</v>
      </c>
      <c r="C599" s="11" t="s">
        <v>1365</v>
      </c>
      <c r="D599" s="9">
        <v>2021</v>
      </c>
      <c r="E599" s="5"/>
      <c r="F599" s="5"/>
      <c r="G599" s="5"/>
      <c r="H599" s="11"/>
    </row>
    <row r="600" spans="1:8" x14ac:dyDescent="0.35">
      <c r="A600" s="9">
        <v>61</v>
      </c>
      <c r="B600" s="11" t="s">
        <v>6917</v>
      </c>
      <c r="C600" s="11" t="s">
        <v>6918</v>
      </c>
      <c r="D600" s="9">
        <v>2022</v>
      </c>
      <c r="E600" s="5"/>
      <c r="F600" s="5"/>
      <c r="G600" s="5"/>
      <c r="H600" s="11"/>
    </row>
    <row r="601" spans="1:8" x14ac:dyDescent="0.35">
      <c r="A601" s="9">
        <v>61</v>
      </c>
      <c r="B601" s="11" t="s">
        <v>2162</v>
      </c>
      <c r="C601" s="11" t="s">
        <v>2163</v>
      </c>
      <c r="D601" s="9">
        <v>2023</v>
      </c>
      <c r="E601" s="5"/>
      <c r="F601" s="5"/>
      <c r="G601" s="5"/>
      <c r="H601" s="11"/>
    </row>
    <row r="602" spans="1:8" x14ac:dyDescent="0.35">
      <c r="A602" s="9">
        <v>61</v>
      </c>
      <c r="B602" s="11" t="s">
        <v>5423</v>
      </c>
      <c r="C602" s="11" t="s">
        <v>5424</v>
      </c>
      <c r="D602" s="9">
        <v>2024</v>
      </c>
      <c r="E602" s="5"/>
      <c r="F602" s="5"/>
      <c r="G602" s="5"/>
      <c r="H602" s="11"/>
    </row>
    <row r="603" spans="1:8" x14ac:dyDescent="0.35">
      <c r="A603" s="9">
        <v>61</v>
      </c>
      <c r="B603" s="11" t="s">
        <v>934</v>
      </c>
      <c r="C603" s="11" t="s">
        <v>935</v>
      </c>
      <c r="D603" s="9">
        <v>2023</v>
      </c>
      <c r="E603" s="5"/>
      <c r="F603" s="5"/>
      <c r="G603" s="5"/>
      <c r="H603" s="11"/>
    </row>
    <row r="604" spans="1:8" x14ac:dyDescent="0.35">
      <c r="A604" s="9">
        <v>61</v>
      </c>
      <c r="B604" s="11" t="s">
        <v>351</v>
      </c>
      <c r="C604" s="11" t="s">
        <v>352</v>
      </c>
      <c r="D604" s="9">
        <v>2021</v>
      </c>
      <c r="E604" s="5"/>
      <c r="F604" s="5"/>
      <c r="G604" s="5"/>
      <c r="H604" s="11"/>
    </row>
    <row r="605" spans="1:8" x14ac:dyDescent="0.35">
      <c r="A605" s="9">
        <v>61</v>
      </c>
      <c r="B605" s="11" t="s">
        <v>3750</v>
      </c>
      <c r="C605" s="11" t="s">
        <v>3751</v>
      </c>
      <c r="D605" s="9">
        <v>2021</v>
      </c>
      <c r="E605" s="5"/>
      <c r="F605" s="5"/>
      <c r="G605" s="5"/>
      <c r="H605" s="11"/>
    </row>
    <row r="606" spans="1:8" x14ac:dyDescent="0.35">
      <c r="A606" s="9">
        <v>60</v>
      </c>
      <c r="B606" s="11" t="s">
        <v>4608</v>
      </c>
      <c r="C606" s="11" t="s">
        <v>4609</v>
      </c>
      <c r="D606" s="9">
        <v>2022</v>
      </c>
      <c r="E606" s="5"/>
      <c r="F606" s="5"/>
      <c r="G606" s="5"/>
      <c r="H606" s="11"/>
    </row>
    <row r="607" spans="1:8" x14ac:dyDescent="0.35">
      <c r="A607" s="9">
        <v>60</v>
      </c>
      <c r="B607" s="11" t="s">
        <v>3015</v>
      </c>
      <c r="C607" s="11" t="s">
        <v>3016</v>
      </c>
      <c r="D607" s="9">
        <v>2022</v>
      </c>
      <c r="E607" s="5"/>
      <c r="F607" s="5"/>
      <c r="G607" s="5"/>
      <c r="H607" s="11"/>
    </row>
    <row r="608" spans="1:8" x14ac:dyDescent="0.35">
      <c r="A608" s="9">
        <v>60</v>
      </c>
      <c r="B608" s="11" t="s">
        <v>4517</v>
      </c>
      <c r="C608" s="11" t="s">
        <v>4518</v>
      </c>
      <c r="D608" s="9">
        <v>2022</v>
      </c>
      <c r="E608" s="5"/>
      <c r="F608" s="5"/>
      <c r="G608" s="5"/>
      <c r="H608" s="11"/>
    </row>
    <row r="609" spans="1:8" x14ac:dyDescent="0.35">
      <c r="A609" s="9">
        <v>60</v>
      </c>
      <c r="B609" s="11" t="s">
        <v>43</v>
      </c>
      <c r="C609" s="11" t="s">
        <v>563</v>
      </c>
      <c r="D609" s="9">
        <v>2023</v>
      </c>
      <c r="E609" s="5"/>
      <c r="F609" s="5"/>
      <c r="G609" s="5"/>
      <c r="H609" s="11"/>
    </row>
    <row r="610" spans="1:8" x14ac:dyDescent="0.35">
      <c r="A610" s="9">
        <v>60</v>
      </c>
      <c r="B610" s="11" t="s">
        <v>80</v>
      </c>
      <c r="C610" s="11" t="s">
        <v>81</v>
      </c>
      <c r="D610" s="9">
        <v>2022</v>
      </c>
      <c r="E610" s="5"/>
      <c r="F610" s="5"/>
      <c r="G610" s="5"/>
      <c r="H610" s="11"/>
    </row>
    <row r="611" spans="1:8" x14ac:dyDescent="0.35">
      <c r="A611" s="9">
        <v>60</v>
      </c>
      <c r="B611" s="11" t="s">
        <v>3309</v>
      </c>
      <c r="C611" s="11" t="s">
        <v>3310</v>
      </c>
      <c r="D611" s="9">
        <v>2022</v>
      </c>
      <c r="E611" s="5"/>
      <c r="F611" s="5"/>
      <c r="G611" s="5"/>
      <c r="H611" s="11"/>
    </row>
    <row r="612" spans="1:8" x14ac:dyDescent="0.35">
      <c r="A612" s="9">
        <v>60</v>
      </c>
      <c r="B612" s="11" t="s">
        <v>1084</v>
      </c>
      <c r="C612" s="11" t="s">
        <v>1085</v>
      </c>
      <c r="D612" s="9">
        <v>2022</v>
      </c>
      <c r="E612" s="5"/>
      <c r="F612" s="5"/>
      <c r="G612" s="5"/>
      <c r="H612" s="11"/>
    </row>
    <row r="613" spans="1:8" x14ac:dyDescent="0.35">
      <c r="A613" s="9">
        <v>60</v>
      </c>
      <c r="B613" s="11" t="s">
        <v>6579</v>
      </c>
      <c r="C613" s="11" t="s">
        <v>6580</v>
      </c>
      <c r="D613" s="9">
        <v>2024</v>
      </c>
      <c r="E613" s="5"/>
      <c r="F613" s="5"/>
      <c r="G613" s="5"/>
      <c r="H613" s="11"/>
    </row>
    <row r="614" spans="1:8" x14ac:dyDescent="0.35">
      <c r="A614" s="9">
        <v>60</v>
      </c>
      <c r="B614" s="11" t="s">
        <v>6242</v>
      </c>
      <c r="C614" s="11" t="s">
        <v>6243</v>
      </c>
      <c r="D614" s="9">
        <v>2022</v>
      </c>
      <c r="E614" s="5"/>
      <c r="F614" s="5"/>
      <c r="G614" s="5"/>
      <c r="H614" s="11"/>
    </row>
    <row r="615" spans="1:8" x14ac:dyDescent="0.35">
      <c r="A615" s="9">
        <v>60</v>
      </c>
      <c r="B615" s="11" t="s">
        <v>1921</v>
      </c>
      <c r="C615" s="11" t="s">
        <v>1922</v>
      </c>
      <c r="D615" s="9">
        <v>2022</v>
      </c>
      <c r="E615" s="5"/>
      <c r="F615" s="5"/>
      <c r="G615" s="5"/>
      <c r="H615" s="11"/>
    </row>
    <row r="616" spans="1:8" x14ac:dyDescent="0.35">
      <c r="A616" s="9">
        <v>60</v>
      </c>
      <c r="B616" s="11" t="s">
        <v>6196</v>
      </c>
      <c r="C616" s="11" t="s">
        <v>6197</v>
      </c>
      <c r="D616" s="9">
        <v>2021</v>
      </c>
      <c r="E616" s="5"/>
      <c r="F616" s="5"/>
      <c r="G616" s="5"/>
      <c r="H616" s="11"/>
    </row>
    <row r="617" spans="1:8" x14ac:dyDescent="0.35">
      <c r="A617" s="9">
        <v>60</v>
      </c>
      <c r="B617" s="11" t="s">
        <v>1251</v>
      </c>
      <c r="C617" s="11" t="s">
        <v>1252</v>
      </c>
      <c r="D617" s="9">
        <v>2023</v>
      </c>
      <c r="E617" s="5"/>
      <c r="F617" s="5"/>
      <c r="G617" s="5"/>
      <c r="H617" s="11"/>
    </row>
    <row r="618" spans="1:8" x14ac:dyDescent="0.35">
      <c r="A618" s="9">
        <v>60</v>
      </c>
      <c r="B618" s="11" t="s">
        <v>1913</v>
      </c>
      <c r="C618" s="11" t="s">
        <v>1914</v>
      </c>
      <c r="D618" s="9">
        <v>2022</v>
      </c>
      <c r="E618" s="5"/>
      <c r="F618" s="5"/>
      <c r="G618" s="5"/>
      <c r="H618" s="11"/>
    </row>
    <row r="619" spans="1:8" x14ac:dyDescent="0.35">
      <c r="A619" s="9">
        <v>60</v>
      </c>
      <c r="B619" s="11" t="s">
        <v>7289</v>
      </c>
      <c r="C619" s="11" t="s">
        <v>7290</v>
      </c>
      <c r="D619" s="9">
        <v>2022</v>
      </c>
      <c r="E619" s="5"/>
      <c r="F619" s="5"/>
      <c r="G619" s="5"/>
      <c r="H619" s="11"/>
    </row>
    <row r="620" spans="1:8" x14ac:dyDescent="0.35">
      <c r="A620" s="9">
        <v>60</v>
      </c>
      <c r="B620" s="11" t="s">
        <v>7013</v>
      </c>
      <c r="C620" s="11" t="s">
        <v>7014</v>
      </c>
      <c r="D620" s="9">
        <v>2024</v>
      </c>
      <c r="E620" s="5"/>
      <c r="F620" s="5"/>
      <c r="G620" s="5"/>
      <c r="H620" s="11"/>
    </row>
    <row r="621" spans="1:8" x14ac:dyDescent="0.35">
      <c r="A621" s="9">
        <v>60</v>
      </c>
      <c r="B621" s="11" t="s">
        <v>1687</v>
      </c>
      <c r="C621" s="11" t="s">
        <v>1688</v>
      </c>
      <c r="D621" s="9">
        <v>2022</v>
      </c>
      <c r="E621" s="5"/>
      <c r="F621" s="5"/>
      <c r="G621" s="5"/>
      <c r="H621" s="11"/>
    </row>
    <row r="622" spans="1:8" x14ac:dyDescent="0.35">
      <c r="A622" s="9">
        <v>60</v>
      </c>
      <c r="B622" s="11" t="s">
        <v>3772</v>
      </c>
      <c r="C622" s="11" t="s">
        <v>3773</v>
      </c>
      <c r="D622" s="9">
        <v>2022</v>
      </c>
      <c r="E622" s="5"/>
      <c r="F622" s="5"/>
      <c r="G622" s="5"/>
      <c r="H622" s="11"/>
    </row>
    <row r="623" spans="1:8" x14ac:dyDescent="0.35">
      <c r="A623" s="9">
        <v>60</v>
      </c>
      <c r="B623" s="11" t="s">
        <v>2024</v>
      </c>
      <c r="C623" s="11" t="s">
        <v>2025</v>
      </c>
      <c r="D623" s="9">
        <v>2021</v>
      </c>
      <c r="E623" s="5"/>
      <c r="F623" s="5"/>
      <c r="G623" s="5"/>
      <c r="H623" s="11"/>
    </row>
    <row r="624" spans="1:8" x14ac:dyDescent="0.35">
      <c r="A624" s="9">
        <v>59</v>
      </c>
      <c r="B624" s="11" t="s">
        <v>867</v>
      </c>
      <c r="C624" s="11" t="s">
        <v>868</v>
      </c>
      <c r="D624" s="9">
        <v>2021</v>
      </c>
      <c r="E624" s="5"/>
      <c r="F624" s="5"/>
      <c r="G624" s="5"/>
      <c r="H624" s="11"/>
    </row>
    <row r="625" spans="1:8" x14ac:dyDescent="0.35">
      <c r="A625" s="9">
        <v>59</v>
      </c>
      <c r="B625" s="11" t="s">
        <v>1928</v>
      </c>
      <c r="C625" s="11" t="s">
        <v>1929</v>
      </c>
      <c r="D625" s="9">
        <v>2023</v>
      </c>
      <c r="E625" s="5"/>
      <c r="F625" s="5"/>
      <c r="G625" s="5"/>
      <c r="H625" s="11"/>
    </row>
    <row r="626" spans="1:8" x14ac:dyDescent="0.35">
      <c r="A626" s="9">
        <v>59</v>
      </c>
      <c r="B626" s="11" t="s">
        <v>52</v>
      </c>
      <c r="C626" s="11" t="s">
        <v>53</v>
      </c>
      <c r="D626" s="9">
        <v>2021</v>
      </c>
      <c r="E626" s="5"/>
      <c r="F626" s="5"/>
      <c r="G626" s="5"/>
      <c r="H626" s="11"/>
    </row>
    <row r="627" spans="1:8" x14ac:dyDescent="0.35">
      <c r="A627" s="9">
        <v>59</v>
      </c>
      <c r="B627" s="11" t="s">
        <v>728</v>
      </c>
      <c r="C627" s="11" t="s">
        <v>729</v>
      </c>
      <c r="D627" s="9">
        <v>2021</v>
      </c>
      <c r="E627" s="5"/>
      <c r="F627" s="5"/>
      <c r="G627" s="5"/>
      <c r="H627" s="11"/>
    </row>
    <row r="628" spans="1:8" x14ac:dyDescent="0.35">
      <c r="A628" s="9">
        <v>59</v>
      </c>
      <c r="B628" s="11" t="s">
        <v>3450</v>
      </c>
      <c r="C628" s="11" t="s">
        <v>3451</v>
      </c>
      <c r="D628" s="9">
        <v>2021</v>
      </c>
      <c r="E628" s="5"/>
      <c r="F628" s="5"/>
      <c r="G628" s="5"/>
      <c r="H628" s="11"/>
    </row>
    <row r="629" spans="1:8" x14ac:dyDescent="0.35">
      <c r="A629" s="9">
        <v>59</v>
      </c>
      <c r="B629" s="11" t="s">
        <v>2275</v>
      </c>
      <c r="C629" s="11" t="s">
        <v>2276</v>
      </c>
      <c r="D629" s="9">
        <v>2021</v>
      </c>
      <c r="E629" s="5"/>
      <c r="F629" s="5"/>
      <c r="G629" s="5"/>
      <c r="H629" s="11"/>
    </row>
    <row r="630" spans="1:8" x14ac:dyDescent="0.35">
      <c r="A630" s="9">
        <v>59</v>
      </c>
      <c r="B630" s="11" t="s">
        <v>2228</v>
      </c>
      <c r="C630" s="11" t="s">
        <v>2229</v>
      </c>
      <c r="D630" s="9">
        <v>2022</v>
      </c>
      <c r="E630" s="5"/>
      <c r="F630" s="5"/>
      <c r="G630" s="5"/>
      <c r="H630" s="11"/>
    </row>
    <row r="631" spans="1:8" x14ac:dyDescent="0.35">
      <c r="A631" s="9">
        <v>59</v>
      </c>
      <c r="B631" s="11" t="s">
        <v>2689</v>
      </c>
      <c r="C631" s="11" t="s">
        <v>2690</v>
      </c>
      <c r="D631" s="9">
        <v>2022</v>
      </c>
      <c r="E631" s="5"/>
      <c r="F631" s="5"/>
      <c r="G631" s="5"/>
      <c r="H631" s="11"/>
    </row>
    <row r="632" spans="1:8" x14ac:dyDescent="0.35">
      <c r="A632" s="9">
        <v>59</v>
      </c>
      <c r="B632" s="11" t="s">
        <v>4406</v>
      </c>
      <c r="C632" s="11" t="s">
        <v>4407</v>
      </c>
      <c r="D632" s="9">
        <v>2021</v>
      </c>
      <c r="E632" s="5"/>
      <c r="F632" s="5"/>
      <c r="G632" s="5"/>
      <c r="H632" s="11"/>
    </row>
    <row r="633" spans="1:8" x14ac:dyDescent="0.35">
      <c r="A633" s="9">
        <v>59</v>
      </c>
      <c r="B633" s="11" t="s">
        <v>7233</v>
      </c>
      <c r="C633" s="11" t="s">
        <v>7234</v>
      </c>
      <c r="D633" s="9">
        <v>2022</v>
      </c>
      <c r="E633" s="5"/>
      <c r="F633" s="5"/>
      <c r="G633" s="5"/>
      <c r="H633" s="11"/>
    </row>
    <row r="634" spans="1:8" x14ac:dyDescent="0.35">
      <c r="A634" s="9">
        <v>59</v>
      </c>
      <c r="B634" s="11" t="s">
        <v>7140</v>
      </c>
      <c r="C634" s="11" t="s">
        <v>7141</v>
      </c>
      <c r="D634" s="9">
        <v>2022</v>
      </c>
      <c r="E634" s="5"/>
      <c r="F634" s="5"/>
      <c r="G634" s="5"/>
      <c r="H634" s="11"/>
    </row>
    <row r="635" spans="1:8" x14ac:dyDescent="0.35">
      <c r="A635" s="9">
        <v>59</v>
      </c>
      <c r="B635" s="11" t="s">
        <v>5777</v>
      </c>
      <c r="C635" s="11" t="s">
        <v>5778</v>
      </c>
      <c r="D635" s="9">
        <v>2023</v>
      </c>
      <c r="E635" s="5"/>
      <c r="F635" s="5"/>
      <c r="G635" s="5"/>
      <c r="H635" s="11"/>
    </row>
    <row r="636" spans="1:8" x14ac:dyDescent="0.35">
      <c r="A636" s="9">
        <v>59</v>
      </c>
      <c r="B636" s="11" t="s">
        <v>5276</v>
      </c>
      <c r="C636" s="11" t="s">
        <v>5277</v>
      </c>
      <c r="D636" s="9">
        <v>2021</v>
      </c>
      <c r="E636" s="5"/>
      <c r="F636" s="5"/>
      <c r="G636" s="5"/>
      <c r="H636" s="11"/>
    </row>
    <row r="637" spans="1:8" x14ac:dyDescent="0.35">
      <c r="A637" s="9">
        <v>59</v>
      </c>
      <c r="B637" s="11" t="s">
        <v>5980</v>
      </c>
      <c r="C637" s="11" t="s">
        <v>5981</v>
      </c>
      <c r="D637" s="9">
        <v>2023</v>
      </c>
      <c r="E637" s="5"/>
      <c r="F637" s="5"/>
      <c r="G637" s="5"/>
      <c r="H637" s="11"/>
    </row>
    <row r="638" spans="1:8" x14ac:dyDescent="0.35">
      <c r="A638" s="9">
        <v>59</v>
      </c>
      <c r="B638" s="11" t="s">
        <v>1412</v>
      </c>
      <c r="C638" s="11" t="s">
        <v>1413</v>
      </c>
      <c r="D638" s="9">
        <v>2024</v>
      </c>
      <c r="E638" s="5"/>
      <c r="F638" s="5"/>
      <c r="G638" s="5"/>
      <c r="H638" s="11"/>
    </row>
    <row r="639" spans="1:8" x14ac:dyDescent="0.35">
      <c r="A639" s="9">
        <v>58</v>
      </c>
      <c r="B639" s="11" t="s">
        <v>2900</v>
      </c>
      <c r="C639" s="11" t="s">
        <v>2901</v>
      </c>
      <c r="D639" s="9">
        <v>2024</v>
      </c>
      <c r="E639" s="5"/>
      <c r="F639" s="5"/>
      <c r="G639" s="5"/>
      <c r="H639" s="11"/>
    </row>
    <row r="640" spans="1:8" x14ac:dyDescent="0.35">
      <c r="A640" s="9">
        <v>58</v>
      </c>
      <c r="B640" s="11" t="s">
        <v>505</v>
      </c>
      <c r="C640" s="11" t="s">
        <v>506</v>
      </c>
      <c r="D640" s="9">
        <v>2022</v>
      </c>
      <c r="E640" s="5"/>
      <c r="F640" s="5"/>
      <c r="G640" s="5"/>
      <c r="H640" s="11"/>
    </row>
    <row r="641" spans="1:8" x14ac:dyDescent="0.35">
      <c r="A641" s="9">
        <v>58</v>
      </c>
      <c r="B641" s="11" t="s">
        <v>5510</v>
      </c>
      <c r="C641" s="11" t="s">
        <v>5511</v>
      </c>
      <c r="D641" s="9">
        <v>2023</v>
      </c>
      <c r="E641" s="5"/>
      <c r="F641" s="5"/>
      <c r="G641" s="5"/>
      <c r="H641" s="11"/>
    </row>
    <row r="642" spans="1:8" x14ac:dyDescent="0.35">
      <c r="A642" s="9">
        <v>58</v>
      </c>
      <c r="B642" s="11" t="s">
        <v>59</v>
      </c>
      <c r="C642" s="11" t="s">
        <v>60</v>
      </c>
      <c r="D642" s="9">
        <v>2021</v>
      </c>
      <c r="E642" s="5"/>
      <c r="F642" s="5"/>
      <c r="G642" s="5"/>
      <c r="H642" s="11"/>
    </row>
    <row r="643" spans="1:8" x14ac:dyDescent="0.35">
      <c r="A643" s="9">
        <v>58</v>
      </c>
      <c r="B643" s="11" t="s">
        <v>1036</v>
      </c>
      <c r="C643" s="11" t="s">
        <v>1037</v>
      </c>
      <c r="D643" s="9">
        <v>2022</v>
      </c>
      <c r="E643" s="5"/>
      <c r="F643" s="5"/>
      <c r="G643" s="5"/>
      <c r="H643" s="11"/>
    </row>
    <row r="644" spans="1:8" x14ac:dyDescent="0.35">
      <c r="A644" s="9">
        <v>58</v>
      </c>
      <c r="B644" s="11" t="s">
        <v>664</v>
      </c>
      <c r="C644" s="11" t="s">
        <v>665</v>
      </c>
      <c r="D644" s="9">
        <v>2022</v>
      </c>
      <c r="E644" s="5"/>
      <c r="F644" s="5"/>
      <c r="G644" s="5"/>
      <c r="H644" s="11"/>
    </row>
    <row r="645" spans="1:8" x14ac:dyDescent="0.35">
      <c r="A645" s="9">
        <v>57</v>
      </c>
      <c r="B645" s="11" t="s">
        <v>6211</v>
      </c>
      <c r="C645" s="11" t="s">
        <v>6212</v>
      </c>
      <c r="D645" s="9">
        <v>2021</v>
      </c>
      <c r="E645" s="5"/>
      <c r="F645" s="5"/>
      <c r="G645" s="5"/>
      <c r="H645" s="11"/>
    </row>
    <row r="646" spans="1:8" x14ac:dyDescent="0.35">
      <c r="A646" s="9">
        <v>57</v>
      </c>
      <c r="B646" s="11" t="s">
        <v>580</v>
      </c>
      <c r="C646" s="11" t="s">
        <v>581</v>
      </c>
      <c r="D646" s="9">
        <v>2022</v>
      </c>
      <c r="E646" s="5"/>
      <c r="F646" s="5"/>
      <c r="G646" s="5"/>
      <c r="H646" s="11"/>
    </row>
    <row r="647" spans="1:8" x14ac:dyDescent="0.35">
      <c r="A647" s="9">
        <v>57</v>
      </c>
      <c r="B647" s="11" t="s">
        <v>6754</v>
      </c>
      <c r="C647" s="11" t="s">
        <v>6755</v>
      </c>
      <c r="D647" s="9">
        <v>2022</v>
      </c>
      <c r="E647" s="5"/>
      <c r="F647" s="5"/>
      <c r="G647" s="5"/>
      <c r="H647" s="11"/>
    </row>
    <row r="648" spans="1:8" x14ac:dyDescent="0.35">
      <c r="A648" s="9">
        <v>57</v>
      </c>
      <c r="B648" s="11" t="s">
        <v>612</v>
      </c>
      <c r="C648" s="11" t="s">
        <v>613</v>
      </c>
      <c r="D648" s="9">
        <v>2021</v>
      </c>
      <c r="E648" s="5"/>
      <c r="F648" s="5"/>
      <c r="G648" s="5"/>
      <c r="H648" s="11"/>
    </row>
    <row r="649" spans="1:8" x14ac:dyDescent="0.35">
      <c r="A649" s="9">
        <v>57</v>
      </c>
      <c r="B649" s="11" t="s">
        <v>1995</v>
      </c>
      <c r="C649" s="11" t="s">
        <v>1996</v>
      </c>
      <c r="D649" s="9">
        <v>2022</v>
      </c>
      <c r="E649" s="5"/>
      <c r="F649" s="5"/>
      <c r="G649" s="5"/>
      <c r="H649" s="11"/>
    </row>
    <row r="650" spans="1:8" x14ac:dyDescent="0.35">
      <c r="A650" s="9">
        <v>57</v>
      </c>
      <c r="B650" s="11" t="s">
        <v>6421</v>
      </c>
      <c r="C650" s="11" t="s">
        <v>6422</v>
      </c>
      <c r="D650" s="9">
        <v>2021</v>
      </c>
      <c r="E650" s="5"/>
      <c r="F650" s="5"/>
      <c r="G650" s="5"/>
      <c r="H650" s="11"/>
    </row>
    <row r="651" spans="1:8" x14ac:dyDescent="0.35">
      <c r="A651" s="9">
        <v>57</v>
      </c>
      <c r="B651" s="11" t="s">
        <v>6797</v>
      </c>
      <c r="C651" s="11" t="s">
        <v>6798</v>
      </c>
      <c r="D651" s="9">
        <v>2022</v>
      </c>
      <c r="E651" s="5"/>
      <c r="F651" s="5"/>
      <c r="G651" s="5"/>
      <c r="H651" s="11"/>
    </row>
    <row r="652" spans="1:8" x14ac:dyDescent="0.35">
      <c r="A652" s="9">
        <v>57</v>
      </c>
      <c r="B652" s="11" t="s">
        <v>1078</v>
      </c>
      <c r="C652" s="11" t="s">
        <v>1079</v>
      </c>
      <c r="D652" s="9">
        <v>2022</v>
      </c>
      <c r="E652" s="5"/>
      <c r="F652" s="5"/>
      <c r="G652" s="5"/>
      <c r="H652" s="11"/>
    </row>
    <row r="653" spans="1:8" x14ac:dyDescent="0.35">
      <c r="A653" s="9">
        <v>57</v>
      </c>
      <c r="B653" s="11" t="s">
        <v>87</v>
      </c>
      <c r="C653" s="11" t="s">
        <v>88</v>
      </c>
      <c r="D653" s="9">
        <v>2021</v>
      </c>
      <c r="E653" s="5"/>
      <c r="F653" s="5"/>
      <c r="G653" s="5"/>
      <c r="H653" s="11"/>
    </row>
    <row r="654" spans="1:8" x14ac:dyDescent="0.35">
      <c r="A654" s="9">
        <v>57</v>
      </c>
      <c r="B654" s="11" t="s">
        <v>571</v>
      </c>
      <c r="C654" s="11" t="s">
        <v>572</v>
      </c>
      <c r="D654" s="9">
        <v>2021</v>
      </c>
      <c r="E654" s="5"/>
      <c r="F654" s="5"/>
      <c r="G654" s="5"/>
      <c r="H654" s="11"/>
    </row>
    <row r="655" spans="1:8" x14ac:dyDescent="0.35">
      <c r="A655" s="9">
        <v>57</v>
      </c>
      <c r="B655" s="11" t="s">
        <v>556</v>
      </c>
      <c r="C655" s="11" t="s">
        <v>557</v>
      </c>
      <c r="D655" s="9">
        <v>2021</v>
      </c>
      <c r="E655" s="5"/>
      <c r="F655" s="5"/>
      <c r="G655" s="5"/>
      <c r="H655" s="11"/>
    </row>
    <row r="656" spans="1:8" x14ac:dyDescent="0.35">
      <c r="A656" s="9">
        <v>57</v>
      </c>
      <c r="B656" s="11" t="s">
        <v>3339</v>
      </c>
      <c r="C656" s="11" t="s">
        <v>3340</v>
      </c>
      <c r="D656" s="9">
        <v>2021</v>
      </c>
      <c r="E656" s="5"/>
      <c r="F656" s="5"/>
      <c r="G656" s="5"/>
      <c r="H656" s="11"/>
    </row>
    <row r="657" spans="1:8" x14ac:dyDescent="0.35">
      <c r="A657" s="9">
        <v>57</v>
      </c>
      <c r="B657" s="11" t="s">
        <v>5761</v>
      </c>
      <c r="C657" s="11" t="s">
        <v>5762</v>
      </c>
      <c r="D657" s="9">
        <v>2021</v>
      </c>
      <c r="E657" s="5"/>
      <c r="F657" s="5"/>
      <c r="G657" s="5"/>
      <c r="H657" s="11"/>
    </row>
    <row r="658" spans="1:8" x14ac:dyDescent="0.35">
      <c r="A658" s="9">
        <v>56</v>
      </c>
      <c r="B658" s="11" t="s">
        <v>441</v>
      </c>
      <c r="C658" s="11" t="s">
        <v>442</v>
      </c>
      <c r="D658" s="9">
        <v>2021</v>
      </c>
      <c r="E658" s="5"/>
      <c r="F658" s="5"/>
      <c r="G658" s="5"/>
      <c r="H658" s="11"/>
    </row>
    <row r="659" spans="1:8" x14ac:dyDescent="0.35">
      <c r="A659" s="9">
        <v>56</v>
      </c>
      <c r="B659" s="11" t="s">
        <v>1188</v>
      </c>
      <c r="C659" s="11" t="s">
        <v>2789</v>
      </c>
      <c r="D659" s="9">
        <v>2023</v>
      </c>
      <c r="E659" s="5"/>
      <c r="F659" s="5"/>
      <c r="G659" s="5"/>
      <c r="H659" s="11"/>
    </row>
    <row r="660" spans="1:8" x14ac:dyDescent="0.35">
      <c r="A660" s="9">
        <v>56</v>
      </c>
      <c r="B660" s="11" t="s">
        <v>1279</v>
      </c>
      <c r="C660" s="11" t="s">
        <v>1280</v>
      </c>
      <c r="D660" s="9">
        <v>2022</v>
      </c>
      <c r="E660" s="5"/>
      <c r="F660" s="5"/>
      <c r="G660" s="5"/>
      <c r="H660" s="11"/>
    </row>
    <row r="661" spans="1:8" x14ac:dyDescent="0.35">
      <c r="A661" s="9">
        <v>56</v>
      </c>
      <c r="B661" s="11" t="s">
        <v>3726</v>
      </c>
      <c r="C661" s="11" t="s">
        <v>3727</v>
      </c>
      <c r="D661" s="9">
        <v>2022</v>
      </c>
      <c r="E661" s="5"/>
      <c r="F661" s="5"/>
      <c r="G661" s="5"/>
      <c r="H661" s="11"/>
    </row>
    <row r="662" spans="1:8" x14ac:dyDescent="0.35">
      <c r="A662" s="9">
        <v>56</v>
      </c>
      <c r="B662" s="11" t="s">
        <v>4841</v>
      </c>
      <c r="C662" s="11" t="s">
        <v>4842</v>
      </c>
      <c r="D662" s="9">
        <v>2021</v>
      </c>
      <c r="E662" s="5"/>
      <c r="F662" s="5"/>
      <c r="G662" s="5"/>
      <c r="H662" s="11"/>
    </row>
    <row r="663" spans="1:8" x14ac:dyDescent="0.35">
      <c r="A663" s="9">
        <v>56</v>
      </c>
      <c r="B663" s="11" t="s">
        <v>1801</v>
      </c>
      <c r="C663" s="11" t="s">
        <v>1802</v>
      </c>
      <c r="D663" s="9">
        <v>2023</v>
      </c>
      <c r="E663" s="5"/>
      <c r="F663" s="5"/>
      <c r="G663" s="5"/>
      <c r="H663" s="11"/>
    </row>
    <row r="664" spans="1:8" x14ac:dyDescent="0.35">
      <c r="A664" s="9">
        <v>56</v>
      </c>
      <c r="B664" s="11" t="s">
        <v>5854</v>
      </c>
      <c r="C664" s="11" t="s">
        <v>5855</v>
      </c>
      <c r="D664" s="9">
        <v>2022</v>
      </c>
      <c r="E664" s="5"/>
      <c r="F664" s="5"/>
      <c r="G664" s="5"/>
      <c r="H664" s="11"/>
    </row>
    <row r="665" spans="1:8" x14ac:dyDescent="0.35">
      <c r="A665" s="9">
        <v>56</v>
      </c>
      <c r="B665" s="11" t="s">
        <v>3293</v>
      </c>
      <c r="C665" s="11" t="s">
        <v>3294</v>
      </c>
      <c r="D665" s="9">
        <v>2022</v>
      </c>
      <c r="E665" s="5"/>
      <c r="F665" s="5"/>
      <c r="G665" s="5"/>
      <c r="H665" s="11"/>
    </row>
    <row r="666" spans="1:8" x14ac:dyDescent="0.35">
      <c r="A666" s="9">
        <v>56</v>
      </c>
      <c r="B666" s="11" t="s">
        <v>2294</v>
      </c>
      <c r="C666" s="11" t="s">
        <v>2295</v>
      </c>
      <c r="D666" s="9">
        <v>2022</v>
      </c>
      <c r="E666" s="5"/>
      <c r="F666" s="5"/>
      <c r="G666" s="5"/>
      <c r="H666" s="11"/>
    </row>
    <row r="667" spans="1:8" x14ac:dyDescent="0.35">
      <c r="A667" s="9">
        <v>56</v>
      </c>
      <c r="B667" s="11" t="s">
        <v>247</v>
      </c>
      <c r="C667" s="11" t="s">
        <v>248</v>
      </c>
      <c r="D667" s="9">
        <v>2021</v>
      </c>
      <c r="E667" s="5"/>
      <c r="F667" s="5"/>
      <c r="G667" s="5"/>
      <c r="H667" s="11"/>
    </row>
    <row r="668" spans="1:8" x14ac:dyDescent="0.35">
      <c r="A668" s="9">
        <v>55</v>
      </c>
      <c r="B668" s="11" t="s">
        <v>5579</v>
      </c>
      <c r="C668" s="11" t="s">
        <v>5580</v>
      </c>
      <c r="D668" s="9">
        <v>2022</v>
      </c>
      <c r="E668" s="5"/>
      <c r="F668" s="5"/>
      <c r="G668" s="5"/>
      <c r="H668" s="11"/>
    </row>
    <row r="669" spans="1:8" x14ac:dyDescent="0.35">
      <c r="A669" s="9">
        <v>55</v>
      </c>
      <c r="B669" s="11" t="s">
        <v>5791</v>
      </c>
      <c r="C669" s="11" t="s">
        <v>5792</v>
      </c>
      <c r="D669" s="9">
        <v>2023</v>
      </c>
      <c r="E669" s="5"/>
      <c r="F669" s="5"/>
      <c r="G669" s="5"/>
      <c r="H669" s="11"/>
    </row>
    <row r="670" spans="1:8" x14ac:dyDescent="0.35">
      <c r="A670" s="9">
        <v>55</v>
      </c>
      <c r="B670" s="11" t="s">
        <v>4601</v>
      </c>
      <c r="C670" s="11" t="s">
        <v>4602</v>
      </c>
      <c r="D670" s="9">
        <v>2021</v>
      </c>
      <c r="E670" s="5"/>
      <c r="F670" s="5"/>
      <c r="G670" s="5"/>
      <c r="H670" s="11"/>
    </row>
    <row r="671" spans="1:8" x14ac:dyDescent="0.35">
      <c r="A671" s="9">
        <v>55</v>
      </c>
      <c r="B671" s="11" t="s">
        <v>38</v>
      </c>
      <c r="C671" s="11" t="s">
        <v>39</v>
      </c>
      <c r="D671" s="9">
        <v>2022</v>
      </c>
      <c r="E671" s="5"/>
      <c r="F671" s="5"/>
      <c r="G671" s="5"/>
      <c r="H671" s="11"/>
    </row>
    <row r="672" spans="1:8" x14ac:dyDescent="0.35">
      <c r="A672" s="9">
        <v>55</v>
      </c>
      <c r="B672" s="11" t="s">
        <v>4577</v>
      </c>
      <c r="C672" s="11" t="s">
        <v>4578</v>
      </c>
      <c r="D672" s="9">
        <v>2021</v>
      </c>
      <c r="E672" s="5"/>
      <c r="F672" s="5"/>
      <c r="G672" s="5"/>
      <c r="H672" s="11"/>
    </row>
    <row r="673" spans="1:8" x14ac:dyDescent="0.35">
      <c r="A673" s="9">
        <v>55</v>
      </c>
      <c r="B673" s="11" t="s">
        <v>4622</v>
      </c>
      <c r="C673" s="11" t="s">
        <v>4623</v>
      </c>
      <c r="D673" s="9">
        <v>2021</v>
      </c>
      <c r="E673" s="5"/>
      <c r="F673" s="5"/>
      <c r="G673" s="5"/>
      <c r="H673" s="11"/>
    </row>
    <row r="674" spans="1:8" x14ac:dyDescent="0.35">
      <c r="A674" s="9">
        <v>55</v>
      </c>
      <c r="B674" s="11" t="s">
        <v>7149</v>
      </c>
      <c r="C674" s="11" t="s">
        <v>7150</v>
      </c>
      <c r="D674" s="9">
        <v>2021</v>
      </c>
      <c r="E674" s="5"/>
      <c r="F674" s="5"/>
      <c r="G674" s="5"/>
      <c r="H674" s="11"/>
    </row>
    <row r="675" spans="1:8" x14ac:dyDescent="0.35">
      <c r="A675" s="9">
        <v>55</v>
      </c>
      <c r="B675" s="11" t="s">
        <v>4053</v>
      </c>
      <c r="C675" s="11" t="s">
        <v>4054</v>
      </c>
      <c r="D675" s="9">
        <v>2021</v>
      </c>
      <c r="E675" s="5"/>
      <c r="F675" s="5"/>
      <c r="G675" s="5"/>
      <c r="H675" s="11"/>
    </row>
    <row r="676" spans="1:8" x14ac:dyDescent="0.35">
      <c r="A676" s="9">
        <v>55</v>
      </c>
      <c r="B676" s="11" t="s">
        <v>3497</v>
      </c>
      <c r="C676" s="11" t="s">
        <v>3498</v>
      </c>
      <c r="D676" s="9">
        <v>2021</v>
      </c>
      <c r="E676" s="5"/>
      <c r="F676" s="5"/>
      <c r="G676" s="5"/>
      <c r="H676" s="11"/>
    </row>
    <row r="677" spans="1:8" x14ac:dyDescent="0.35">
      <c r="A677" s="9">
        <v>55</v>
      </c>
      <c r="B677" s="11" t="s">
        <v>3643</v>
      </c>
      <c r="C677" s="11" t="s">
        <v>3644</v>
      </c>
      <c r="D677" s="9">
        <v>2023</v>
      </c>
      <c r="E677" s="5"/>
      <c r="F677" s="5"/>
      <c r="G677" s="5"/>
      <c r="H677" s="11"/>
    </row>
    <row r="678" spans="1:8" x14ac:dyDescent="0.35">
      <c r="A678" s="9">
        <v>54</v>
      </c>
      <c r="B678" s="11" t="s">
        <v>3832</v>
      </c>
      <c r="C678" s="11" t="s">
        <v>3833</v>
      </c>
      <c r="D678" s="9">
        <v>2021</v>
      </c>
      <c r="E678" s="5"/>
      <c r="F678" s="5"/>
      <c r="G678" s="5"/>
      <c r="H678" s="11"/>
    </row>
    <row r="679" spans="1:8" x14ac:dyDescent="0.35">
      <c r="A679" s="9">
        <v>54</v>
      </c>
      <c r="B679" s="11" t="s">
        <v>1853</v>
      </c>
      <c r="C679" s="11" t="s">
        <v>1854</v>
      </c>
      <c r="D679" s="9">
        <v>2022</v>
      </c>
      <c r="E679" s="5"/>
      <c r="F679" s="5"/>
      <c r="G679" s="5"/>
      <c r="H679" s="11"/>
    </row>
    <row r="680" spans="1:8" x14ac:dyDescent="0.35">
      <c r="A680" s="9">
        <v>54</v>
      </c>
      <c r="B680" s="11" t="s">
        <v>6036</v>
      </c>
      <c r="C680" s="11" t="s">
        <v>6037</v>
      </c>
      <c r="D680" s="9">
        <v>2022</v>
      </c>
      <c r="E680" s="5"/>
      <c r="F680" s="5"/>
      <c r="G680" s="5"/>
      <c r="H680" s="11"/>
    </row>
    <row r="681" spans="1:8" x14ac:dyDescent="0.35">
      <c r="A681" s="9">
        <v>54</v>
      </c>
      <c r="B681" s="11" t="s">
        <v>3269</v>
      </c>
      <c r="C681" s="11" t="s">
        <v>3270</v>
      </c>
      <c r="D681" s="9">
        <v>2021</v>
      </c>
      <c r="E681" s="5"/>
      <c r="F681" s="5"/>
      <c r="G681" s="5"/>
      <c r="H681" s="11"/>
    </row>
    <row r="682" spans="1:8" x14ac:dyDescent="0.35">
      <c r="A682" s="9">
        <v>54</v>
      </c>
      <c r="B682" s="11" t="s">
        <v>804</v>
      </c>
      <c r="C682" s="11" t="s">
        <v>805</v>
      </c>
      <c r="D682" s="9">
        <v>2022</v>
      </c>
      <c r="E682" s="5"/>
      <c r="F682" s="5"/>
      <c r="G682" s="5"/>
      <c r="H682" s="11"/>
    </row>
    <row r="683" spans="1:8" x14ac:dyDescent="0.35">
      <c r="A683" s="9">
        <v>54</v>
      </c>
      <c r="B683" s="11" t="s">
        <v>5210</v>
      </c>
      <c r="C683" s="11" t="s">
        <v>5211</v>
      </c>
      <c r="D683" s="9">
        <v>2022</v>
      </c>
      <c r="E683" s="5"/>
      <c r="F683" s="5"/>
      <c r="G683" s="5"/>
      <c r="H683" s="11"/>
    </row>
    <row r="684" spans="1:8" x14ac:dyDescent="0.35">
      <c r="A684" s="9">
        <v>54</v>
      </c>
      <c r="B684" s="11" t="s">
        <v>4394</v>
      </c>
      <c r="C684" s="11" t="s">
        <v>4395</v>
      </c>
      <c r="D684" s="9">
        <v>2021</v>
      </c>
      <c r="E684" s="5"/>
      <c r="F684" s="5"/>
      <c r="G684" s="5"/>
      <c r="H684" s="11"/>
    </row>
    <row r="685" spans="1:8" x14ac:dyDescent="0.35">
      <c r="A685" s="9">
        <v>54</v>
      </c>
      <c r="B685" s="11" t="s">
        <v>3538</v>
      </c>
      <c r="C685" s="11" t="s">
        <v>3539</v>
      </c>
      <c r="D685" s="9">
        <v>2021</v>
      </c>
      <c r="E685" s="5"/>
      <c r="F685" s="5"/>
      <c r="G685" s="5"/>
      <c r="H685" s="11"/>
    </row>
    <row r="686" spans="1:8" x14ac:dyDescent="0.35">
      <c r="A686" s="9">
        <v>54</v>
      </c>
      <c r="B686" s="11" t="s">
        <v>2031</v>
      </c>
      <c r="C686" s="11" t="s">
        <v>2032</v>
      </c>
      <c r="D686" s="9">
        <v>2022</v>
      </c>
      <c r="E686" s="5"/>
      <c r="F686" s="5"/>
      <c r="G686" s="5"/>
      <c r="H686" s="11"/>
    </row>
    <row r="687" spans="1:8" x14ac:dyDescent="0.35">
      <c r="A687" s="9">
        <v>54</v>
      </c>
      <c r="B687" s="11" t="s">
        <v>3548</v>
      </c>
      <c r="C687" s="11" t="s">
        <v>3549</v>
      </c>
      <c r="D687" s="9">
        <v>2021</v>
      </c>
      <c r="E687" s="5"/>
      <c r="F687" s="5"/>
      <c r="G687" s="5"/>
      <c r="H687" s="11"/>
    </row>
    <row r="688" spans="1:8" x14ac:dyDescent="0.35">
      <c r="A688" s="9">
        <v>54</v>
      </c>
      <c r="B688" s="11" t="s">
        <v>4961</v>
      </c>
      <c r="C688" s="11" t="s">
        <v>4962</v>
      </c>
      <c r="D688" s="9">
        <v>2023</v>
      </c>
      <c r="E688" s="5"/>
      <c r="F688" s="5"/>
      <c r="G688" s="5"/>
      <c r="H688" s="11"/>
    </row>
    <row r="689" spans="1:8" x14ac:dyDescent="0.35">
      <c r="A689" s="9">
        <v>54</v>
      </c>
      <c r="B689" s="11" t="s">
        <v>3354</v>
      </c>
      <c r="C689" s="11" t="s">
        <v>3355</v>
      </c>
      <c r="D689" s="9">
        <v>2021</v>
      </c>
      <c r="E689" s="5"/>
      <c r="F689" s="5"/>
      <c r="G689" s="5"/>
      <c r="H689" s="11"/>
    </row>
    <row r="690" spans="1:8" x14ac:dyDescent="0.35">
      <c r="A690" s="9">
        <v>54</v>
      </c>
      <c r="B690" s="11" t="s">
        <v>66</v>
      </c>
      <c r="C690" s="11" t="s">
        <v>67</v>
      </c>
      <c r="D690" s="9">
        <v>2021</v>
      </c>
      <c r="E690" s="5"/>
      <c r="F690" s="5"/>
      <c r="G690" s="5"/>
      <c r="H690" s="11"/>
    </row>
    <row r="691" spans="1:8" x14ac:dyDescent="0.35">
      <c r="A691" s="9">
        <v>54</v>
      </c>
      <c r="B691" s="11" t="s">
        <v>2548</v>
      </c>
      <c r="C691" s="11" t="s">
        <v>2549</v>
      </c>
      <c r="D691" s="9">
        <v>2021</v>
      </c>
      <c r="E691" s="5"/>
      <c r="F691" s="5"/>
      <c r="G691" s="5"/>
      <c r="H691" s="11"/>
    </row>
    <row r="692" spans="1:8" x14ac:dyDescent="0.35">
      <c r="A692" s="9">
        <v>54</v>
      </c>
      <c r="B692" s="11" t="s">
        <v>6969</v>
      </c>
      <c r="C692" s="11" t="s">
        <v>6970</v>
      </c>
      <c r="D692" s="9">
        <v>2021</v>
      </c>
      <c r="E692" s="5"/>
      <c r="F692" s="5"/>
      <c r="G692" s="5"/>
      <c r="H692" s="11"/>
    </row>
    <row r="693" spans="1:8" x14ac:dyDescent="0.35">
      <c r="A693" s="9">
        <v>53</v>
      </c>
      <c r="B693" s="11" t="s">
        <v>2235</v>
      </c>
      <c r="C693" s="11" t="s">
        <v>2236</v>
      </c>
      <c r="D693" s="9">
        <v>2022</v>
      </c>
      <c r="E693" s="5"/>
      <c r="F693" s="5"/>
      <c r="G693" s="5"/>
      <c r="H693" s="11"/>
    </row>
    <row r="694" spans="1:8" x14ac:dyDescent="0.35">
      <c r="A694" s="9">
        <v>53</v>
      </c>
      <c r="B694" s="11" t="s">
        <v>2168</v>
      </c>
      <c r="C694" s="11" t="s">
        <v>2169</v>
      </c>
      <c r="D694" s="9">
        <v>2023</v>
      </c>
      <c r="E694" s="5"/>
      <c r="F694" s="5"/>
      <c r="G694" s="5"/>
      <c r="H694" s="11"/>
    </row>
    <row r="695" spans="1:8" x14ac:dyDescent="0.35">
      <c r="A695" s="9">
        <v>53</v>
      </c>
      <c r="B695" s="11" t="s">
        <v>2680</v>
      </c>
      <c r="C695" s="11" t="s">
        <v>2681</v>
      </c>
      <c r="D695" s="9">
        <v>2021</v>
      </c>
      <c r="E695" s="5"/>
      <c r="F695" s="5"/>
      <c r="G695" s="5"/>
      <c r="H695" s="11"/>
    </row>
    <row r="696" spans="1:8" x14ac:dyDescent="0.35">
      <c r="A696" s="9">
        <v>53</v>
      </c>
      <c r="B696" s="11" t="s">
        <v>3939</v>
      </c>
      <c r="C696" s="11" t="s">
        <v>3940</v>
      </c>
      <c r="D696" s="9">
        <v>2022</v>
      </c>
      <c r="E696" s="5"/>
      <c r="F696" s="5"/>
      <c r="G696" s="5"/>
      <c r="H696" s="11"/>
    </row>
    <row r="697" spans="1:8" x14ac:dyDescent="0.35">
      <c r="A697" s="9">
        <v>53</v>
      </c>
      <c r="B697" s="11" t="s">
        <v>481</v>
      </c>
      <c r="C697" s="11" t="s">
        <v>482</v>
      </c>
      <c r="D697" s="9">
        <v>2022</v>
      </c>
      <c r="E697" s="5"/>
      <c r="F697" s="5"/>
      <c r="G697" s="5"/>
      <c r="H697" s="11"/>
    </row>
    <row r="698" spans="1:8" x14ac:dyDescent="0.35">
      <c r="A698" s="9">
        <v>53</v>
      </c>
      <c r="B698" s="11" t="s">
        <v>6447</v>
      </c>
      <c r="C698" s="11" t="s">
        <v>6448</v>
      </c>
      <c r="D698" s="9">
        <v>2022</v>
      </c>
      <c r="E698" s="5"/>
      <c r="F698" s="5"/>
      <c r="G698" s="5"/>
      <c r="H698" s="11"/>
    </row>
    <row r="699" spans="1:8" x14ac:dyDescent="0.35">
      <c r="A699" s="9">
        <v>53</v>
      </c>
      <c r="B699" s="11" t="s">
        <v>3948</v>
      </c>
      <c r="C699" s="11" t="s">
        <v>3976</v>
      </c>
      <c r="D699" s="9">
        <v>2022</v>
      </c>
      <c r="E699" s="5"/>
      <c r="F699" s="5"/>
      <c r="G699" s="5"/>
      <c r="H699" s="11"/>
    </row>
    <row r="700" spans="1:8" x14ac:dyDescent="0.35">
      <c r="A700" s="9">
        <v>53</v>
      </c>
      <c r="B700" s="11" t="s">
        <v>26</v>
      </c>
      <c r="C700" s="11" t="s">
        <v>5303</v>
      </c>
      <c r="D700" s="9">
        <v>2023</v>
      </c>
      <c r="E700" s="5"/>
      <c r="F700" s="5"/>
      <c r="G700" s="5"/>
      <c r="H700" s="11"/>
    </row>
    <row r="701" spans="1:8" x14ac:dyDescent="0.35">
      <c r="A701" s="9">
        <v>53</v>
      </c>
      <c r="B701" s="11" t="s">
        <v>3712</v>
      </c>
      <c r="C701" s="11" t="s">
        <v>3713</v>
      </c>
      <c r="D701" s="9">
        <v>2022</v>
      </c>
      <c r="E701" s="5"/>
      <c r="F701" s="5"/>
      <c r="G701" s="5"/>
      <c r="H701" s="11"/>
    </row>
    <row r="702" spans="1:8" x14ac:dyDescent="0.35">
      <c r="A702" s="9">
        <v>52</v>
      </c>
      <c r="B702" s="11" t="s">
        <v>5534</v>
      </c>
      <c r="C702" s="11" t="s">
        <v>5535</v>
      </c>
      <c r="D702" s="9">
        <v>2022</v>
      </c>
      <c r="E702" s="5"/>
      <c r="F702" s="5"/>
      <c r="G702" s="5"/>
      <c r="H702" s="11"/>
    </row>
    <row r="703" spans="1:8" x14ac:dyDescent="0.35">
      <c r="A703" s="9">
        <v>52</v>
      </c>
      <c r="B703" s="11" t="s">
        <v>3958</v>
      </c>
      <c r="C703" s="11" t="s">
        <v>3959</v>
      </c>
      <c r="D703" s="9">
        <v>2022</v>
      </c>
      <c r="E703" s="5"/>
      <c r="F703" s="5"/>
      <c r="G703" s="5"/>
      <c r="H703" s="11"/>
    </row>
    <row r="704" spans="1:8" x14ac:dyDescent="0.35">
      <c r="A704" s="9">
        <v>52</v>
      </c>
      <c r="B704" s="11" t="s">
        <v>2965</v>
      </c>
      <c r="C704" s="11" t="s">
        <v>2966</v>
      </c>
      <c r="D704" s="9">
        <v>2022</v>
      </c>
      <c r="E704" s="5"/>
      <c r="F704" s="5"/>
      <c r="G704" s="5"/>
      <c r="H704" s="11"/>
    </row>
    <row r="705" spans="1:8" x14ac:dyDescent="0.35">
      <c r="A705" s="9">
        <v>52</v>
      </c>
      <c r="B705" s="11" t="s">
        <v>4647</v>
      </c>
      <c r="C705" s="11" t="s">
        <v>4648</v>
      </c>
      <c r="D705" s="9">
        <v>2022</v>
      </c>
      <c r="E705" s="5"/>
      <c r="F705" s="5"/>
      <c r="G705" s="5"/>
      <c r="H705" s="11"/>
    </row>
    <row r="706" spans="1:8" x14ac:dyDescent="0.35">
      <c r="A706" s="9">
        <v>52</v>
      </c>
      <c r="B706" s="11" t="s">
        <v>1405</v>
      </c>
      <c r="C706" s="11" t="s">
        <v>1406</v>
      </c>
      <c r="D706" s="9">
        <v>2022</v>
      </c>
      <c r="E706" s="5"/>
      <c r="F706" s="5"/>
      <c r="G706" s="5"/>
      <c r="H706" s="11"/>
    </row>
    <row r="707" spans="1:8" x14ac:dyDescent="0.35">
      <c r="A707" s="9">
        <v>52</v>
      </c>
      <c r="B707" s="11" t="s">
        <v>6051</v>
      </c>
      <c r="C707" s="11" t="s">
        <v>6052</v>
      </c>
      <c r="D707" s="9">
        <v>2023</v>
      </c>
      <c r="E707" s="5"/>
      <c r="F707" s="5"/>
      <c r="G707" s="5"/>
      <c r="H707" s="11"/>
    </row>
    <row r="708" spans="1:8" x14ac:dyDescent="0.35">
      <c r="A708" s="9">
        <v>52</v>
      </c>
      <c r="B708" s="11" t="s">
        <v>4318</v>
      </c>
      <c r="C708" s="11" t="s">
        <v>4319</v>
      </c>
      <c r="D708" s="9">
        <v>2021</v>
      </c>
      <c r="E708" s="5"/>
      <c r="F708" s="5"/>
      <c r="G708" s="5"/>
      <c r="H708" s="11"/>
    </row>
    <row r="709" spans="1:8" x14ac:dyDescent="0.35">
      <c r="A709" s="9">
        <v>52</v>
      </c>
      <c r="B709" s="11" t="s">
        <v>4077</v>
      </c>
      <c r="C709" s="11" t="s">
        <v>4078</v>
      </c>
      <c r="D709" s="9">
        <v>2021</v>
      </c>
      <c r="E709" s="5"/>
      <c r="F709" s="5"/>
      <c r="G709" s="5"/>
      <c r="H709" s="11"/>
    </row>
    <row r="710" spans="1:8" x14ac:dyDescent="0.35">
      <c r="A710" s="9">
        <v>52</v>
      </c>
      <c r="B710" s="11" t="s">
        <v>26</v>
      </c>
      <c r="C710" s="11" t="s">
        <v>4910</v>
      </c>
      <c r="D710" s="9">
        <v>2023</v>
      </c>
      <c r="E710" s="5"/>
      <c r="F710" s="5"/>
      <c r="G710" s="5"/>
      <c r="H710" s="11"/>
    </row>
    <row r="711" spans="1:8" x14ac:dyDescent="0.35">
      <c r="A711" s="9">
        <v>52</v>
      </c>
      <c r="B711" s="11" t="s">
        <v>1776</v>
      </c>
      <c r="C711" s="11" t="s">
        <v>1777</v>
      </c>
      <c r="D711" s="9">
        <v>2022</v>
      </c>
      <c r="E711" s="5"/>
      <c r="F711" s="5"/>
      <c r="G711" s="5"/>
      <c r="H711" s="11"/>
    </row>
    <row r="712" spans="1:8" x14ac:dyDescent="0.35">
      <c r="A712" s="9">
        <v>52</v>
      </c>
      <c r="B712" s="11" t="s">
        <v>4678</v>
      </c>
      <c r="C712" s="11" t="s">
        <v>4679</v>
      </c>
      <c r="D712" s="9">
        <v>2023</v>
      </c>
      <c r="E712" s="5"/>
      <c r="F712" s="5"/>
      <c r="G712" s="5"/>
      <c r="H712" s="11"/>
    </row>
    <row r="713" spans="1:8" x14ac:dyDescent="0.35">
      <c r="A713" s="9">
        <v>52</v>
      </c>
      <c r="B713" s="11" t="s">
        <v>2352</v>
      </c>
      <c r="C713" s="11" t="s">
        <v>2353</v>
      </c>
      <c r="D713" s="9">
        <v>2021</v>
      </c>
      <c r="E713" s="5"/>
      <c r="F713" s="5"/>
      <c r="G713" s="5"/>
      <c r="H713" s="11"/>
    </row>
    <row r="714" spans="1:8" x14ac:dyDescent="0.35">
      <c r="A714" s="9">
        <v>52</v>
      </c>
      <c r="B714" s="11" t="s">
        <v>7098</v>
      </c>
      <c r="C714" s="11" t="s">
        <v>7099</v>
      </c>
      <c r="D714" s="9">
        <v>2021</v>
      </c>
      <c r="E714" s="5"/>
      <c r="F714" s="5"/>
      <c r="G714" s="5"/>
      <c r="H714" s="11"/>
    </row>
    <row r="715" spans="1:8" x14ac:dyDescent="0.35">
      <c r="A715" s="9">
        <v>52</v>
      </c>
      <c r="B715" s="11" t="s">
        <v>1665</v>
      </c>
      <c r="C715" s="11" t="s">
        <v>1666</v>
      </c>
      <c r="D715" s="9">
        <v>2022</v>
      </c>
      <c r="E715" s="5"/>
      <c r="F715" s="5"/>
      <c r="G715" s="5"/>
      <c r="H715" s="11"/>
    </row>
    <row r="716" spans="1:8" x14ac:dyDescent="0.35">
      <c r="A716" s="9">
        <v>51</v>
      </c>
      <c r="B716" s="11" t="s">
        <v>6067</v>
      </c>
      <c r="C716" s="11" t="s">
        <v>6068</v>
      </c>
      <c r="D716" s="9">
        <v>2023</v>
      </c>
      <c r="E716" s="5"/>
      <c r="F716" s="5"/>
      <c r="G716" s="5"/>
      <c r="H716" s="11"/>
    </row>
    <row r="717" spans="1:8" x14ac:dyDescent="0.35">
      <c r="A717" s="9">
        <v>51</v>
      </c>
      <c r="B717" s="11" t="s">
        <v>2852</v>
      </c>
      <c r="C717" s="11" t="s">
        <v>2853</v>
      </c>
      <c r="D717" s="9">
        <v>2022</v>
      </c>
      <c r="E717" s="5"/>
      <c r="F717" s="5"/>
      <c r="G717" s="5"/>
      <c r="H717" s="11"/>
    </row>
    <row r="718" spans="1:8" x14ac:dyDescent="0.35">
      <c r="A718" s="9">
        <v>51</v>
      </c>
      <c r="B718" s="11" t="s">
        <v>650</v>
      </c>
      <c r="C718" s="11" t="s">
        <v>651</v>
      </c>
      <c r="D718" s="9">
        <v>2021</v>
      </c>
      <c r="E718" s="5"/>
      <c r="F718" s="5"/>
      <c r="G718" s="5"/>
      <c r="H718" s="11"/>
    </row>
    <row r="719" spans="1:8" x14ac:dyDescent="0.35">
      <c r="A719" s="9">
        <v>51</v>
      </c>
      <c r="B719" s="11" t="s">
        <v>4182</v>
      </c>
      <c r="C719" s="11" t="s">
        <v>4183</v>
      </c>
      <c r="D719" s="9">
        <v>2022</v>
      </c>
      <c r="E719" s="5"/>
      <c r="F719" s="5"/>
      <c r="G719" s="5"/>
      <c r="H719" s="11"/>
    </row>
    <row r="720" spans="1:8" x14ac:dyDescent="0.35">
      <c r="A720" s="9">
        <v>51</v>
      </c>
      <c r="B720" s="11" t="s">
        <v>1900</v>
      </c>
      <c r="C720" s="11" t="s">
        <v>1901</v>
      </c>
      <c r="D720" s="9">
        <v>2021</v>
      </c>
      <c r="E720" s="5"/>
      <c r="F720" s="5"/>
      <c r="G720" s="5"/>
      <c r="H720" s="11"/>
    </row>
    <row r="721" spans="1:8" x14ac:dyDescent="0.35">
      <c r="A721" s="9">
        <v>51</v>
      </c>
      <c r="B721" s="11" t="s">
        <v>3506</v>
      </c>
      <c r="C721" s="11" t="s">
        <v>3507</v>
      </c>
      <c r="D721" s="9">
        <v>2021</v>
      </c>
      <c r="E721" s="5"/>
      <c r="F721" s="5"/>
      <c r="G721" s="5"/>
      <c r="H721" s="11"/>
    </row>
    <row r="722" spans="1:8" x14ac:dyDescent="0.35">
      <c r="A722" s="9">
        <v>51</v>
      </c>
      <c r="B722" s="11" t="s">
        <v>1941</v>
      </c>
      <c r="C722" s="11" t="s">
        <v>1942</v>
      </c>
      <c r="D722" s="9">
        <v>2023</v>
      </c>
      <c r="E722" s="5"/>
      <c r="F722" s="5"/>
      <c r="G722" s="5"/>
      <c r="H722" s="11"/>
    </row>
    <row r="723" spans="1:8" x14ac:dyDescent="0.35">
      <c r="A723" s="9">
        <v>51</v>
      </c>
      <c r="B723" s="11" t="s">
        <v>2837</v>
      </c>
      <c r="C723" s="11" t="s">
        <v>2838</v>
      </c>
      <c r="D723" s="9">
        <v>2023</v>
      </c>
      <c r="E723" s="5"/>
      <c r="F723" s="5"/>
      <c r="G723" s="5"/>
      <c r="H723" s="11"/>
    </row>
    <row r="724" spans="1:8" x14ac:dyDescent="0.35">
      <c r="A724" s="9">
        <v>51</v>
      </c>
      <c r="B724" s="11" t="s">
        <v>6430</v>
      </c>
      <c r="C724" s="11" t="s">
        <v>6480</v>
      </c>
      <c r="D724" s="9">
        <v>2021</v>
      </c>
      <c r="E724" s="5"/>
      <c r="F724" s="5"/>
      <c r="G724" s="5"/>
      <c r="H724" s="11"/>
    </row>
    <row r="725" spans="1:8" x14ac:dyDescent="0.35">
      <c r="A725" s="9">
        <v>51</v>
      </c>
      <c r="B725" s="11" t="s">
        <v>1906</v>
      </c>
      <c r="C725" s="11" t="s">
        <v>1907</v>
      </c>
      <c r="D725" s="9">
        <v>2021</v>
      </c>
      <c r="E725" s="5"/>
      <c r="F725" s="5"/>
      <c r="G725" s="5"/>
      <c r="H725" s="11"/>
    </row>
    <row r="726" spans="1:8" x14ac:dyDescent="0.35">
      <c r="A726" s="9">
        <v>51</v>
      </c>
      <c r="B726" s="11" t="s">
        <v>73</v>
      </c>
      <c r="C726" s="11" t="s">
        <v>74</v>
      </c>
      <c r="D726" s="9">
        <v>2022</v>
      </c>
      <c r="E726" s="5"/>
      <c r="F726" s="5"/>
      <c r="G726" s="5"/>
      <c r="H726" s="11"/>
    </row>
    <row r="727" spans="1:8" x14ac:dyDescent="0.35">
      <c r="A727" s="9">
        <v>50</v>
      </c>
      <c r="B727" s="11" t="s">
        <v>6672</v>
      </c>
      <c r="C727" s="11" t="s">
        <v>6673</v>
      </c>
      <c r="D727" s="9">
        <v>2023</v>
      </c>
      <c r="E727" s="5"/>
      <c r="F727" s="5"/>
      <c r="G727" s="5"/>
      <c r="H727" s="11"/>
    </row>
    <row r="728" spans="1:8" x14ac:dyDescent="0.35">
      <c r="A728" s="9">
        <v>50</v>
      </c>
      <c r="B728" s="11" t="s">
        <v>2757</v>
      </c>
      <c r="C728" s="11" t="s">
        <v>2758</v>
      </c>
      <c r="D728" s="9">
        <v>2022</v>
      </c>
      <c r="E728" s="5"/>
      <c r="F728" s="5"/>
      <c r="G728" s="5"/>
      <c r="H728" s="11"/>
    </row>
    <row r="729" spans="1:8" x14ac:dyDescent="0.35">
      <c r="A729" s="9">
        <v>50</v>
      </c>
      <c r="B729" s="11" t="s">
        <v>3885</v>
      </c>
      <c r="C729" s="11" t="s">
        <v>3886</v>
      </c>
      <c r="D729" s="9">
        <v>2021</v>
      </c>
      <c r="E729" s="5"/>
      <c r="F729" s="5"/>
      <c r="G729" s="5"/>
      <c r="H729" s="11"/>
    </row>
    <row r="730" spans="1:8" x14ac:dyDescent="0.35">
      <c r="A730" s="9">
        <v>50</v>
      </c>
      <c r="B730" s="11" t="s">
        <v>6663</v>
      </c>
      <c r="C730" s="11" t="s">
        <v>6664</v>
      </c>
      <c r="D730" s="9">
        <v>2023</v>
      </c>
      <c r="E730" s="5"/>
      <c r="F730" s="5"/>
      <c r="G730" s="5"/>
      <c r="H730" s="11"/>
    </row>
    <row r="731" spans="1:8" x14ac:dyDescent="0.35">
      <c r="A731" s="9">
        <v>50</v>
      </c>
      <c r="B731" s="11" t="s">
        <v>6622</v>
      </c>
      <c r="C731" s="11" t="s">
        <v>6623</v>
      </c>
      <c r="D731" s="9">
        <v>2022</v>
      </c>
      <c r="E731" s="5"/>
      <c r="F731" s="5"/>
      <c r="G731" s="5"/>
      <c r="H731" s="11"/>
    </row>
    <row r="732" spans="1:8" x14ac:dyDescent="0.35">
      <c r="A732" s="9">
        <v>50</v>
      </c>
      <c r="B732" s="11" t="s">
        <v>4489</v>
      </c>
      <c r="C732" s="11" t="s">
        <v>4490</v>
      </c>
      <c r="D732" s="9">
        <v>2022</v>
      </c>
      <c r="E732" s="5"/>
      <c r="F732" s="5"/>
      <c r="G732" s="5"/>
      <c r="H732" s="11"/>
    </row>
    <row r="733" spans="1:8" x14ac:dyDescent="0.35">
      <c r="A733" s="9">
        <v>50</v>
      </c>
      <c r="B733" s="11" t="s">
        <v>1893</v>
      </c>
      <c r="C733" s="11" t="s">
        <v>1894</v>
      </c>
      <c r="D733" s="9">
        <v>2022</v>
      </c>
      <c r="E733" s="5"/>
      <c r="F733" s="5"/>
      <c r="G733" s="5"/>
      <c r="H733" s="11"/>
    </row>
    <row r="734" spans="1:8" x14ac:dyDescent="0.35">
      <c r="A734" s="9">
        <v>50</v>
      </c>
      <c r="B734" s="11" t="s">
        <v>7107</v>
      </c>
      <c r="C734" s="11" t="s">
        <v>7108</v>
      </c>
      <c r="D734" s="9">
        <v>2022</v>
      </c>
      <c r="E734" s="5"/>
      <c r="F734" s="5"/>
      <c r="G734" s="5"/>
      <c r="H734" s="11"/>
    </row>
    <row r="735" spans="1:8" x14ac:dyDescent="0.35">
      <c r="A735" s="9">
        <v>50</v>
      </c>
      <c r="B735" s="11" t="s">
        <v>5895</v>
      </c>
      <c r="C735" s="11" t="s">
        <v>5896</v>
      </c>
      <c r="D735" s="9">
        <v>2022</v>
      </c>
      <c r="E735" s="5"/>
      <c r="F735" s="5"/>
      <c r="G735" s="5"/>
      <c r="H735" s="11"/>
    </row>
    <row r="736" spans="1:8" x14ac:dyDescent="0.35">
      <c r="A736" s="9">
        <v>50</v>
      </c>
      <c r="B736" s="11" t="s">
        <v>26</v>
      </c>
      <c r="C736" s="11" t="s">
        <v>4975</v>
      </c>
      <c r="D736" s="9">
        <v>2023</v>
      </c>
      <c r="E736" s="5"/>
      <c r="F736" s="5"/>
      <c r="G736" s="5"/>
      <c r="H736" s="11"/>
    </row>
    <row r="737" spans="1:8" x14ac:dyDescent="0.35">
      <c r="A737" s="9">
        <v>50</v>
      </c>
      <c r="B737" s="11" t="s">
        <v>2448</v>
      </c>
      <c r="C737" s="11" t="s">
        <v>2449</v>
      </c>
      <c r="D737" s="9">
        <v>2022</v>
      </c>
      <c r="E737" s="5"/>
      <c r="F737" s="5"/>
      <c r="G737" s="5"/>
      <c r="H737" s="11"/>
    </row>
    <row r="738" spans="1:8" x14ac:dyDescent="0.35">
      <c r="A738" s="9">
        <v>50</v>
      </c>
      <c r="B738" s="11" t="s">
        <v>6226</v>
      </c>
      <c r="C738" s="11" t="s">
        <v>6227</v>
      </c>
      <c r="D738" s="9">
        <v>2022</v>
      </c>
      <c r="E738" s="5"/>
      <c r="F738" s="5"/>
      <c r="G738" s="5"/>
      <c r="H738" s="11"/>
    </row>
    <row r="739" spans="1:8" x14ac:dyDescent="0.35">
      <c r="A739" s="9">
        <v>49</v>
      </c>
      <c r="B739" s="11" t="s">
        <v>5933</v>
      </c>
      <c r="C739" s="11" t="s">
        <v>5934</v>
      </c>
      <c r="D739" s="9">
        <v>2021</v>
      </c>
      <c r="E739" s="5"/>
      <c r="F739" s="5"/>
      <c r="G739" s="5"/>
      <c r="H739" s="11"/>
    </row>
    <row r="740" spans="1:8" x14ac:dyDescent="0.35">
      <c r="A740" s="9">
        <v>49</v>
      </c>
      <c r="B740" s="11" t="s">
        <v>4045</v>
      </c>
      <c r="C740" s="11" t="s">
        <v>4046</v>
      </c>
      <c r="D740" s="9">
        <v>2021</v>
      </c>
      <c r="E740" s="5"/>
      <c r="F740" s="5"/>
      <c r="G740" s="5"/>
      <c r="H740" s="11"/>
    </row>
    <row r="741" spans="1:8" x14ac:dyDescent="0.35">
      <c r="A741" s="9">
        <v>49</v>
      </c>
      <c r="B741" s="11" t="s">
        <v>5845</v>
      </c>
      <c r="C741" s="11" t="s">
        <v>5846</v>
      </c>
      <c r="D741" s="9">
        <v>2021</v>
      </c>
      <c r="E741" s="5"/>
      <c r="F741" s="5"/>
      <c r="G741" s="5"/>
      <c r="H741" s="11"/>
    </row>
    <row r="742" spans="1:8" x14ac:dyDescent="0.35">
      <c r="A742" s="9">
        <v>49</v>
      </c>
      <c r="B742" s="11" t="s">
        <v>1872</v>
      </c>
      <c r="C742" s="11" t="s">
        <v>1873</v>
      </c>
      <c r="D742" s="9">
        <v>2022</v>
      </c>
      <c r="E742" s="5"/>
      <c r="F742" s="5"/>
      <c r="G742" s="5"/>
      <c r="H742" s="11"/>
    </row>
    <row r="743" spans="1:8" x14ac:dyDescent="0.35">
      <c r="A743" s="9">
        <v>49</v>
      </c>
      <c r="B743" s="11" t="s">
        <v>4377</v>
      </c>
      <c r="C743" s="11" t="s">
        <v>4378</v>
      </c>
      <c r="D743" s="9">
        <v>2021</v>
      </c>
      <c r="E743" s="5"/>
      <c r="F743" s="5"/>
      <c r="G743" s="5"/>
      <c r="H743" s="11"/>
    </row>
    <row r="744" spans="1:8" x14ac:dyDescent="0.35">
      <c r="A744" s="9">
        <v>49</v>
      </c>
      <c r="B744" s="11" t="s">
        <v>7157</v>
      </c>
      <c r="C744" s="11" t="s">
        <v>7158</v>
      </c>
      <c r="D744" s="9">
        <v>2021</v>
      </c>
      <c r="E744" s="5"/>
      <c r="F744" s="5"/>
      <c r="G744" s="5"/>
      <c r="H744" s="11"/>
    </row>
    <row r="745" spans="1:8" x14ac:dyDescent="0.35">
      <c r="A745" s="9">
        <v>49</v>
      </c>
      <c r="B745" s="11" t="s">
        <v>2134</v>
      </c>
      <c r="C745" s="11" t="s">
        <v>2135</v>
      </c>
      <c r="D745" s="9">
        <v>2022</v>
      </c>
      <c r="E745" s="5"/>
      <c r="F745" s="5"/>
      <c r="G745" s="5"/>
      <c r="H745" s="11"/>
    </row>
    <row r="746" spans="1:8" x14ac:dyDescent="0.35">
      <c r="A746" s="9">
        <v>49</v>
      </c>
      <c r="B746" s="11" t="s">
        <v>6138</v>
      </c>
      <c r="C746" s="11" t="s">
        <v>6139</v>
      </c>
      <c r="D746" s="9">
        <v>2021</v>
      </c>
      <c r="E746" s="5"/>
      <c r="F746" s="5"/>
      <c r="G746" s="5"/>
      <c r="H746" s="11"/>
    </row>
    <row r="747" spans="1:8" x14ac:dyDescent="0.35">
      <c r="A747" s="9">
        <v>49</v>
      </c>
      <c r="B747" s="11" t="s">
        <v>3696</v>
      </c>
      <c r="C747" s="11" t="s">
        <v>3697</v>
      </c>
      <c r="D747" s="9">
        <v>2021</v>
      </c>
      <c r="E747" s="5"/>
      <c r="F747" s="5"/>
      <c r="G747" s="5"/>
      <c r="H747" s="11"/>
    </row>
    <row r="748" spans="1:8" x14ac:dyDescent="0.35">
      <c r="A748" s="9">
        <v>49</v>
      </c>
      <c r="B748" s="11" t="s">
        <v>6512</v>
      </c>
      <c r="C748" s="11" t="s">
        <v>6513</v>
      </c>
      <c r="D748" s="9">
        <v>2022</v>
      </c>
      <c r="E748" s="5"/>
      <c r="F748" s="5"/>
      <c r="G748" s="5"/>
      <c r="H748" s="11"/>
    </row>
    <row r="749" spans="1:8" x14ac:dyDescent="0.35">
      <c r="A749" s="9">
        <v>49</v>
      </c>
      <c r="B749" s="11" t="s">
        <v>916</v>
      </c>
      <c r="C749" s="11" t="s">
        <v>917</v>
      </c>
      <c r="D749" s="9">
        <v>2021</v>
      </c>
      <c r="E749" s="5"/>
      <c r="F749" s="5"/>
      <c r="G749" s="5"/>
      <c r="H749" s="11"/>
    </row>
    <row r="750" spans="1:8" x14ac:dyDescent="0.35">
      <c r="A750" s="9">
        <v>49</v>
      </c>
      <c r="B750" s="11" t="s">
        <v>4165</v>
      </c>
      <c r="C750" s="11" t="s">
        <v>4166</v>
      </c>
      <c r="D750" s="9">
        <v>2022</v>
      </c>
      <c r="E750" s="5"/>
      <c r="F750" s="5"/>
      <c r="G750" s="5"/>
      <c r="H750" s="11"/>
    </row>
    <row r="751" spans="1:8" x14ac:dyDescent="0.35">
      <c r="A751" s="9">
        <v>49</v>
      </c>
      <c r="B751" s="11" t="s">
        <v>3434</v>
      </c>
      <c r="C751" s="11" t="s">
        <v>3435</v>
      </c>
      <c r="D751" s="9">
        <v>2022</v>
      </c>
      <c r="E751" s="5"/>
      <c r="F751" s="5"/>
      <c r="G751" s="5"/>
      <c r="H751" s="11"/>
    </row>
    <row r="752" spans="1:8" x14ac:dyDescent="0.35">
      <c r="A752" s="9">
        <v>49</v>
      </c>
      <c r="B752" s="11" t="s">
        <v>3659</v>
      </c>
      <c r="C752" s="11" t="s">
        <v>3660</v>
      </c>
      <c r="D752" s="9">
        <v>2022</v>
      </c>
      <c r="E752" s="5"/>
      <c r="F752" s="5"/>
      <c r="G752" s="5"/>
      <c r="H752" s="11"/>
    </row>
    <row r="753" spans="1:8" x14ac:dyDescent="0.35">
      <c r="A753" s="9">
        <v>49</v>
      </c>
      <c r="B753" s="11" t="s">
        <v>2489</v>
      </c>
      <c r="C753" s="11" t="s">
        <v>2490</v>
      </c>
      <c r="D753" s="9">
        <v>2021</v>
      </c>
      <c r="E753" s="5"/>
      <c r="F753" s="5"/>
      <c r="G753" s="5"/>
      <c r="H753" s="11"/>
    </row>
    <row r="754" spans="1:8" x14ac:dyDescent="0.35">
      <c r="A754" s="9">
        <v>48</v>
      </c>
      <c r="B754" s="11" t="s">
        <v>103</v>
      </c>
      <c r="C754" s="11" t="s">
        <v>104</v>
      </c>
      <c r="D754" s="9">
        <v>2022</v>
      </c>
      <c r="E754" s="5"/>
      <c r="F754" s="5"/>
      <c r="G754" s="5"/>
      <c r="H754" s="11"/>
    </row>
    <row r="755" spans="1:8" x14ac:dyDescent="0.35">
      <c r="A755" s="9">
        <v>48</v>
      </c>
      <c r="B755" s="11" t="s">
        <v>6204</v>
      </c>
      <c r="C755" s="11" t="s">
        <v>6205</v>
      </c>
      <c r="D755" s="9">
        <v>2021</v>
      </c>
      <c r="E755" s="5"/>
      <c r="F755" s="5"/>
      <c r="G755" s="5"/>
      <c r="H755" s="11"/>
    </row>
    <row r="756" spans="1:8" x14ac:dyDescent="0.35">
      <c r="A756" s="9">
        <v>48</v>
      </c>
      <c r="B756" s="11" t="s">
        <v>7265</v>
      </c>
      <c r="C756" s="11" t="s">
        <v>7266</v>
      </c>
      <c r="D756" s="9">
        <v>2021</v>
      </c>
      <c r="E756" s="5"/>
      <c r="F756" s="5"/>
      <c r="G756" s="5"/>
      <c r="H756" s="11"/>
    </row>
    <row r="757" spans="1:8" x14ac:dyDescent="0.35">
      <c r="A757" s="9">
        <v>48</v>
      </c>
      <c r="B757" s="11" t="s">
        <v>3859</v>
      </c>
      <c r="C757" s="11" t="s">
        <v>3860</v>
      </c>
      <c r="D757" s="9">
        <v>2021</v>
      </c>
      <c r="E757" s="5"/>
      <c r="F757" s="5"/>
      <c r="G757" s="5"/>
      <c r="H757" s="11"/>
    </row>
    <row r="758" spans="1:8" x14ac:dyDescent="0.35">
      <c r="A758" s="9">
        <v>48</v>
      </c>
      <c r="B758" s="11" t="s">
        <v>5362</v>
      </c>
      <c r="C758" s="11" t="s">
        <v>5363</v>
      </c>
      <c r="D758" s="9">
        <v>2022</v>
      </c>
      <c r="E758" s="5"/>
      <c r="F758" s="5"/>
      <c r="G758" s="5"/>
      <c r="H758" s="11"/>
    </row>
    <row r="759" spans="1:8" x14ac:dyDescent="0.35">
      <c r="A759" s="9">
        <v>48</v>
      </c>
      <c r="B759" s="11" t="s">
        <v>4990</v>
      </c>
      <c r="C759" s="11" t="s">
        <v>4991</v>
      </c>
      <c r="D759" s="9">
        <v>2022</v>
      </c>
      <c r="E759" s="5"/>
      <c r="F759" s="5"/>
      <c r="G759" s="5"/>
      <c r="H759" s="11"/>
    </row>
    <row r="760" spans="1:8" x14ac:dyDescent="0.35">
      <c r="A760" s="9">
        <v>48</v>
      </c>
      <c r="B760" s="11" t="s">
        <v>5164</v>
      </c>
      <c r="C760" s="11" t="s">
        <v>5165</v>
      </c>
      <c r="D760" s="9">
        <v>2021</v>
      </c>
      <c r="E760" s="5"/>
      <c r="F760" s="5"/>
      <c r="G760" s="5"/>
      <c r="H760" s="11"/>
    </row>
    <row r="761" spans="1:8" x14ac:dyDescent="0.35">
      <c r="A761" s="9">
        <v>48</v>
      </c>
      <c r="B761" s="11" t="s">
        <v>26</v>
      </c>
      <c r="C761" s="11" t="s">
        <v>27</v>
      </c>
      <c r="D761" s="9">
        <v>2023</v>
      </c>
      <c r="E761" s="5"/>
      <c r="F761" s="5"/>
      <c r="G761" s="5"/>
      <c r="H761" s="11"/>
    </row>
    <row r="762" spans="1:8" x14ac:dyDescent="0.35">
      <c r="A762" s="9">
        <v>48</v>
      </c>
      <c r="B762" s="11" t="s">
        <v>26</v>
      </c>
      <c r="C762" s="11" t="s">
        <v>4924</v>
      </c>
      <c r="D762" s="9">
        <v>2023</v>
      </c>
      <c r="E762" s="5"/>
      <c r="F762" s="5"/>
      <c r="G762" s="5"/>
      <c r="H762" s="11"/>
    </row>
    <row r="763" spans="1:8" x14ac:dyDescent="0.35">
      <c r="A763" s="9">
        <v>48</v>
      </c>
      <c r="B763" s="11" t="s">
        <v>4709</v>
      </c>
      <c r="C763" s="11" t="s">
        <v>4710</v>
      </c>
      <c r="D763" s="9">
        <v>2022</v>
      </c>
      <c r="E763" s="5"/>
      <c r="F763" s="5"/>
      <c r="G763" s="5"/>
      <c r="H763" s="11"/>
    </row>
    <row r="764" spans="1:8" x14ac:dyDescent="0.35">
      <c r="A764" s="9">
        <v>48</v>
      </c>
      <c r="B764" s="11" t="s">
        <v>2202</v>
      </c>
      <c r="C764" s="11" t="s">
        <v>2203</v>
      </c>
      <c r="D764" s="9">
        <v>2023</v>
      </c>
      <c r="E764" s="5"/>
      <c r="F764" s="5"/>
      <c r="G764" s="5"/>
      <c r="H764" s="11"/>
    </row>
    <row r="765" spans="1:8" x14ac:dyDescent="0.35">
      <c r="A765" s="9">
        <v>48</v>
      </c>
      <c r="B765" s="11" t="s">
        <v>5690</v>
      </c>
      <c r="C765" s="11" t="s">
        <v>5691</v>
      </c>
      <c r="D765" s="9">
        <v>2022</v>
      </c>
      <c r="E765" s="5"/>
      <c r="F765" s="5"/>
      <c r="G765" s="5"/>
      <c r="H765" s="11"/>
    </row>
    <row r="766" spans="1:8" x14ac:dyDescent="0.35">
      <c r="A766" s="9">
        <v>47</v>
      </c>
      <c r="B766" s="11" t="s">
        <v>6762</v>
      </c>
      <c r="C766" s="11" t="s">
        <v>6763</v>
      </c>
      <c r="D766" s="9">
        <v>2022</v>
      </c>
      <c r="E766" s="5"/>
      <c r="F766" s="5"/>
      <c r="G766" s="5"/>
      <c r="H766" s="11"/>
    </row>
    <row r="767" spans="1:8" x14ac:dyDescent="0.35">
      <c r="A767" s="9">
        <v>47</v>
      </c>
      <c r="B767" s="11" t="s">
        <v>2174</v>
      </c>
      <c r="C767" s="11" t="s">
        <v>2175</v>
      </c>
      <c r="D767" s="9">
        <v>2022</v>
      </c>
      <c r="E767" s="5"/>
      <c r="F767" s="5"/>
      <c r="G767" s="5"/>
      <c r="H767" s="11"/>
    </row>
    <row r="768" spans="1:8" x14ac:dyDescent="0.35">
      <c r="A768" s="9">
        <v>47</v>
      </c>
      <c r="B768" s="11" t="s">
        <v>2730</v>
      </c>
      <c r="C768" s="11" t="s">
        <v>2731</v>
      </c>
      <c r="D768" s="9">
        <v>2021</v>
      </c>
      <c r="E768" s="5"/>
      <c r="F768" s="5"/>
      <c r="G768" s="5"/>
      <c r="H768" s="11"/>
    </row>
    <row r="769" spans="1:8" x14ac:dyDescent="0.35">
      <c r="A769" s="9">
        <v>47</v>
      </c>
      <c r="B769" s="11" t="s">
        <v>3024</v>
      </c>
      <c r="C769" s="11" t="s">
        <v>3025</v>
      </c>
      <c r="D769" s="9">
        <v>2023</v>
      </c>
      <c r="E769" s="5"/>
      <c r="F769" s="5"/>
      <c r="G769" s="5"/>
      <c r="H769" s="11"/>
    </row>
    <row r="770" spans="1:8" x14ac:dyDescent="0.35">
      <c r="A770" s="9">
        <v>47</v>
      </c>
      <c r="B770" s="11" t="s">
        <v>3262</v>
      </c>
      <c r="C770" s="11" t="s">
        <v>3263</v>
      </c>
      <c r="D770" s="9">
        <v>2024</v>
      </c>
      <c r="E770" s="5"/>
      <c r="F770" s="5"/>
      <c r="G770" s="5"/>
      <c r="H770" s="11"/>
    </row>
    <row r="771" spans="1:8" x14ac:dyDescent="0.35">
      <c r="A771" s="9">
        <v>47</v>
      </c>
      <c r="B771" s="11" t="s">
        <v>3841</v>
      </c>
      <c r="C771" s="11" t="s">
        <v>3842</v>
      </c>
      <c r="D771" s="9">
        <v>2021</v>
      </c>
      <c r="E771" s="5"/>
      <c r="F771" s="5"/>
      <c r="G771" s="5"/>
      <c r="H771" s="11"/>
    </row>
    <row r="772" spans="1:8" x14ac:dyDescent="0.35">
      <c r="A772" s="9">
        <v>47</v>
      </c>
      <c r="B772" s="11" t="s">
        <v>3218</v>
      </c>
      <c r="C772" s="11" t="s">
        <v>3219</v>
      </c>
      <c r="D772" s="9">
        <v>2024</v>
      </c>
      <c r="E772" s="5"/>
      <c r="F772" s="5"/>
      <c r="G772" s="5"/>
      <c r="H772" s="11"/>
    </row>
    <row r="773" spans="1:8" x14ac:dyDescent="0.35">
      <c r="A773" s="9">
        <v>47</v>
      </c>
      <c r="B773" s="11" t="s">
        <v>7123</v>
      </c>
      <c r="C773" s="11" t="s">
        <v>7124</v>
      </c>
      <c r="D773" s="9">
        <v>2021</v>
      </c>
      <c r="E773" s="5"/>
      <c r="F773" s="5"/>
      <c r="G773" s="5"/>
      <c r="H773" s="11"/>
    </row>
    <row r="774" spans="1:8" x14ac:dyDescent="0.35">
      <c r="A774" s="9">
        <v>47</v>
      </c>
      <c r="B774" s="11" t="s">
        <v>3651</v>
      </c>
      <c r="C774" s="11" t="s">
        <v>3652</v>
      </c>
      <c r="D774" s="9">
        <v>2022</v>
      </c>
      <c r="E774" s="5"/>
      <c r="F774" s="5"/>
      <c r="G774" s="5"/>
      <c r="H774" s="11"/>
    </row>
    <row r="775" spans="1:8" x14ac:dyDescent="0.35">
      <c r="A775" s="9">
        <v>47</v>
      </c>
      <c r="B775" s="11" t="s">
        <v>4503</v>
      </c>
      <c r="C775" s="11" t="s">
        <v>4504</v>
      </c>
      <c r="D775" s="9">
        <v>2021</v>
      </c>
      <c r="E775" s="5"/>
      <c r="F775" s="5"/>
      <c r="G775" s="5"/>
      <c r="H775" s="11"/>
    </row>
    <row r="776" spans="1:8" x14ac:dyDescent="0.35">
      <c r="A776" s="9">
        <v>47</v>
      </c>
      <c r="B776" s="11" t="s">
        <v>238</v>
      </c>
      <c r="C776" s="11" t="s">
        <v>239</v>
      </c>
      <c r="D776" s="9">
        <v>2022</v>
      </c>
      <c r="E776" s="5"/>
      <c r="F776" s="5"/>
      <c r="G776" s="5"/>
      <c r="H776" s="11"/>
    </row>
    <row r="777" spans="1:8" x14ac:dyDescent="0.35">
      <c r="A777" s="9">
        <v>47</v>
      </c>
      <c r="B777" s="11" t="s">
        <v>1540</v>
      </c>
      <c r="C777" s="11" t="s">
        <v>1541</v>
      </c>
      <c r="D777" s="9">
        <v>2021</v>
      </c>
      <c r="E777" s="5"/>
      <c r="F777" s="5"/>
      <c r="G777" s="5"/>
      <c r="H777" s="11"/>
    </row>
    <row r="778" spans="1:8" x14ac:dyDescent="0.35">
      <c r="A778" s="9">
        <v>46</v>
      </c>
      <c r="B778" s="11" t="s">
        <v>3088</v>
      </c>
      <c r="C778" s="11" t="s">
        <v>3089</v>
      </c>
      <c r="D778" s="9">
        <v>2022</v>
      </c>
      <c r="E778" s="5"/>
      <c r="F778" s="5"/>
      <c r="G778" s="5"/>
      <c r="H778" s="11"/>
    </row>
    <row r="779" spans="1:8" x14ac:dyDescent="0.35">
      <c r="A779" s="9">
        <v>46</v>
      </c>
      <c r="B779" s="11" t="s">
        <v>735</v>
      </c>
      <c r="C779" s="11" t="s">
        <v>736</v>
      </c>
      <c r="D779" s="9">
        <v>2021</v>
      </c>
      <c r="E779" s="5"/>
      <c r="F779" s="5"/>
      <c r="G779" s="5"/>
      <c r="H779" s="11"/>
    </row>
    <row r="780" spans="1:8" x14ac:dyDescent="0.35">
      <c r="A780" s="9">
        <v>46</v>
      </c>
      <c r="B780" s="11" t="s">
        <v>6891</v>
      </c>
      <c r="C780" s="11" t="s">
        <v>6892</v>
      </c>
      <c r="D780" s="9">
        <v>2022</v>
      </c>
      <c r="E780" s="5"/>
      <c r="F780" s="5"/>
      <c r="G780" s="5"/>
      <c r="H780" s="11"/>
    </row>
    <row r="781" spans="1:8" x14ac:dyDescent="0.35">
      <c r="A781" s="9">
        <v>46</v>
      </c>
      <c r="B781" s="11" t="s">
        <v>5870</v>
      </c>
      <c r="C781" s="11" t="s">
        <v>5871</v>
      </c>
      <c r="D781" s="9">
        <v>2021</v>
      </c>
      <c r="E781" s="5"/>
      <c r="F781" s="5"/>
      <c r="G781" s="5"/>
      <c r="H781" s="11"/>
    </row>
    <row r="782" spans="1:8" x14ac:dyDescent="0.35">
      <c r="A782" s="9">
        <v>46</v>
      </c>
      <c r="B782" s="11" t="s">
        <v>5230</v>
      </c>
      <c r="C782" s="11" t="s">
        <v>5231</v>
      </c>
      <c r="D782" s="9">
        <v>2023</v>
      </c>
      <c r="E782" s="5"/>
      <c r="F782" s="5"/>
      <c r="G782" s="5"/>
      <c r="H782" s="11"/>
    </row>
    <row r="783" spans="1:8" x14ac:dyDescent="0.35">
      <c r="A783" s="9">
        <v>46</v>
      </c>
      <c r="B783" s="11" t="s">
        <v>137</v>
      </c>
      <c r="C783" s="11" t="s">
        <v>138</v>
      </c>
      <c r="D783" s="9">
        <v>2021</v>
      </c>
      <c r="E783" s="5"/>
      <c r="F783" s="5"/>
      <c r="G783" s="5"/>
      <c r="H783" s="11"/>
    </row>
    <row r="784" spans="1:8" x14ac:dyDescent="0.35">
      <c r="A784" s="9">
        <v>46</v>
      </c>
      <c r="B784" s="11" t="s">
        <v>6679</v>
      </c>
      <c r="C784" s="11" t="s">
        <v>6680</v>
      </c>
      <c r="D784" s="9">
        <v>2024</v>
      </c>
      <c r="E784" s="5"/>
      <c r="F784" s="5"/>
      <c r="G784" s="5"/>
      <c r="H784" s="11"/>
    </row>
    <row r="785" spans="1:8" x14ac:dyDescent="0.35">
      <c r="A785" s="9">
        <v>46</v>
      </c>
      <c r="B785" s="11" t="s">
        <v>7281</v>
      </c>
      <c r="C785" s="11" t="s">
        <v>7282</v>
      </c>
      <c r="D785" s="9">
        <v>2021</v>
      </c>
      <c r="E785" s="5"/>
      <c r="F785" s="5"/>
      <c r="G785" s="5"/>
      <c r="H785" s="11"/>
    </row>
    <row r="786" spans="1:8" x14ac:dyDescent="0.35">
      <c r="A786" s="9">
        <v>46</v>
      </c>
      <c r="B786" s="11" t="s">
        <v>4690</v>
      </c>
      <c r="C786" s="11" t="s">
        <v>4691</v>
      </c>
      <c r="D786" s="9">
        <v>2022</v>
      </c>
      <c r="E786" s="5"/>
      <c r="F786" s="5"/>
      <c r="G786" s="5"/>
      <c r="H786" s="11"/>
    </row>
    <row r="787" spans="1:8" x14ac:dyDescent="0.35">
      <c r="A787" s="9">
        <v>46</v>
      </c>
      <c r="B787" s="11" t="s">
        <v>2180</v>
      </c>
      <c r="C787" s="11" t="s">
        <v>2181</v>
      </c>
      <c r="D787" s="9">
        <v>2021</v>
      </c>
      <c r="E787" s="5"/>
      <c r="F787" s="5"/>
      <c r="G787" s="5"/>
      <c r="H787" s="11"/>
    </row>
    <row r="788" spans="1:8" x14ac:dyDescent="0.35">
      <c r="A788" s="9">
        <v>46</v>
      </c>
      <c r="B788" s="11" t="s">
        <v>7066</v>
      </c>
      <c r="C788" s="11" t="s">
        <v>7067</v>
      </c>
      <c r="D788" s="9">
        <v>2021</v>
      </c>
      <c r="E788" s="5"/>
      <c r="F788" s="5"/>
      <c r="G788" s="5"/>
      <c r="H788" s="11"/>
    </row>
    <row r="789" spans="1:8" x14ac:dyDescent="0.35">
      <c r="A789" s="9">
        <v>45</v>
      </c>
      <c r="B789" s="11" t="s">
        <v>3361</v>
      </c>
      <c r="C789" s="11" t="s">
        <v>3362</v>
      </c>
      <c r="D789" s="9">
        <v>2021</v>
      </c>
      <c r="E789" s="5"/>
      <c r="F789" s="5"/>
      <c r="G789" s="5"/>
      <c r="H789" s="11"/>
    </row>
    <row r="790" spans="1:8" x14ac:dyDescent="0.35">
      <c r="A790" s="9">
        <v>45</v>
      </c>
      <c r="B790" s="11" t="s">
        <v>6704</v>
      </c>
      <c r="C790" s="11" t="s">
        <v>6705</v>
      </c>
      <c r="D790" s="9">
        <v>2023</v>
      </c>
      <c r="E790" s="5"/>
      <c r="F790" s="5"/>
      <c r="G790" s="5"/>
      <c r="H790" s="11"/>
    </row>
    <row r="791" spans="1:8" x14ac:dyDescent="0.35">
      <c r="A791" s="9">
        <v>45</v>
      </c>
      <c r="B791" s="11" t="s">
        <v>6028</v>
      </c>
      <c r="C791" s="11" t="s">
        <v>6029</v>
      </c>
      <c r="D791" s="9">
        <v>2022</v>
      </c>
      <c r="E791" s="5"/>
      <c r="F791" s="5"/>
      <c r="G791" s="5"/>
      <c r="H791" s="11"/>
    </row>
    <row r="792" spans="1:8" x14ac:dyDescent="0.35">
      <c r="A792" s="9">
        <v>45</v>
      </c>
      <c r="B792" s="11" t="s">
        <v>722</v>
      </c>
      <c r="C792" s="11" t="s">
        <v>723</v>
      </c>
      <c r="D792" s="9">
        <v>2021</v>
      </c>
      <c r="E792" s="5"/>
      <c r="F792" s="5"/>
      <c r="G792" s="5"/>
      <c r="H792" s="11"/>
    </row>
    <row r="793" spans="1:8" x14ac:dyDescent="0.35">
      <c r="A793" s="9">
        <v>45</v>
      </c>
      <c r="B793" s="11" t="s">
        <v>4825</v>
      </c>
      <c r="C793" s="11" t="s">
        <v>4826</v>
      </c>
      <c r="D793" s="9">
        <v>2021</v>
      </c>
      <c r="E793" s="5"/>
      <c r="F793" s="5"/>
      <c r="G793" s="5"/>
      <c r="H793" s="11"/>
    </row>
    <row r="794" spans="1:8" x14ac:dyDescent="0.35">
      <c r="A794" s="9">
        <v>44</v>
      </c>
      <c r="B794" s="11" t="s">
        <v>4174</v>
      </c>
      <c r="C794" s="11" t="s">
        <v>4175</v>
      </c>
      <c r="D794" s="9">
        <v>2021</v>
      </c>
      <c r="E794" s="5"/>
      <c r="F794" s="5"/>
      <c r="G794" s="5"/>
      <c r="H794" s="11"/>
    </row>
    <row r="795" spans="1:8" x14ac:dyDescent="0.35">
      <c r="A795" s="9">
        <v>44</v>
      </c>
      <c r="B795" s="11" t="s">
        <v>6059</v>
      </c>
      <c r="C795" s="11" t="s">
        <v>6060</v>
      </c>
      <c r="D795" s="9">
        <v>2024</v>
      </c>
      <c r="E795" s="5"/>
      <c r="F795" s="5"/>
      <c r="G795" s="5"/>
      <c r="H795" s="11"/>
    </row>
    <row r="796" spans="1:8" x14ac:dyDescent="0.35">
      <c r="A796" s="9">
        <v>44</v>
      </c>
      <c r="B796" s="11" t="s">
        <v>2541</v>
      </c>
      <c r="C796" s="11" t="s">
        <v>2542</v>
      </c>
      <c r="D796" s="9">
        <v>2021</v>
      </c>
      <c r="E796" s="5"/>
      <c r="F796" s="5"/>
      <c r="G796" s="5"/>
      <c r="H796" s="11"/>
    </row>
    <row r="797" spans="1:8" x14ac:dyDescent="0.35">
      <c r="A797" s="9">
        <v>44</v>
      </c>
      <c r="B797" s="11" t="s">
        <v>656</v>
      </c>
      <c r="C797" s="11" t="s">
        <v>657</v>
      </c>
      <c r="D797" s="9">
        <v>2022</v>
      </c>
      <c r="E797" s="5"/>
      <c r="F797" s="5"/>
      <c r="G797" s="5"/>
      <c r="H797" s="11"/>
    </row>
    <row r="798" spans="1:8" x14ac:dyDescent="0.35">
      <c r="A798" s="9">
        <v>44</v>
      </c>
      <c r="B798" s="11" t="s">
        <v>5621</v>
      </c>
      <c r="C798" s="11" t="s">
        <v>5622</v>
      </c>
      <c r="D798" s="9">
        <v>2021</v>
      </c>
      <c r="E798" s="5"/>
      <c r="F798" s="5"/>
      <c r="G798" s="5"/>
      <c r="H798" s="11"/>
    </row>
    <row r="799" spans="1:8" x14ac:dyDescent="0.35">
      <c r="A799" s="9">
        <v>44</v>
      </c>
      <c r="B799" s="11" t="s">
        <v>4684</v>
      </c>
      <c r="C799" s="11" t="s">
        <v>4685</v>
      </c>
      <c r="D799" s="9">
        <v>2021</v>
      </c>
      <c r="E799" s="5"/>
      <c r="F799" s="5"/>
      <c r="G799" s="5"/>
      <c r="H799" s="11"/>
    </row>
    <row r="800" spans="1:8" x14ac:dyDescent="0.35">
      <c r="A800" s="9">
        <v>44</v>
      </c>
      <c r="B800" s="11" t="s">
        <v>900</v>
      </c>
      <c r="C800" s="11" t="s">
        <v>901</v>
      </c>
      <c r="D800" s="9">
        <v>2024</v>
      </c>
      <c r="E800" s="5"/>
      <c r="F800" s="5"/>
      <c r="G800" s="5"/>
      <c r="H800" s="11"/>
    </row>
    <row r="801" spans="1:8" x14ac:dyDescent="0.35">
      <c r="A801" s="9">
        <v>43</v>
      </c>
      <c r="B801" s="11" t="s">
        <v>164</v>
      </c>
      <c r="C801" s="11" t="s">
        <v>165</v>
      </c>
      <c r="D801" s="9">
        <v>2022</v>
      </c>
      <c r="E801" s="5"/>
      <c r="F801" s="5"/>
      <c r="G801" s="5"/>
      <c r="H801" s="11"/>
    </row>
    <row r="802" spans="1:8" x14ac:dyDescent="0.35">
      <c r="A802" s="9">
        <v>43</v>
      </c>
      <c r="B802" s="11" t="s">
        <v>5053</v>
      </c>
      <c r="C802" s="11" t="s">
        <v>5054</v>
      </c>
      <c r="D802" s="9">
        <v>2021</v>
      </c>
      <c r="E802" s="5"/>
      <c r="F802" s="5"/>
      <c r="G802" s="5"/>
      <c r="H802" s="11"/>
    </row>
    <row r="803" spans="1:8" x14ac:dyDescent="0.35">
      <c r="A803" s="9">
        <v>43</v>
      </c>
      <c r="B803" s="11" t="s">
        <v>3180</v>
      </c>
      <c r="C803" s="11" t="s">
        <v>3204</v>
      </c>
      <c r="D803" s="9">
        <v>2024</v>
      </c>
      <c r="E803" s="5"/>
      <c r="F803" s="5"/>
      <c r="G803" s="5"/>
      <c r="H803" s="11"/>
    </row>
    <row r="804" spans="1:8" x14ac:dyDescent="0.35">
      <c r="A804" s="9">
        <v>43</v>
      </c>
      <c r="B804" s="11" t="s">
        <v>2017</v>
      </c>
      <c r="C804" s="11" t="s">
        <v>2018</v>
      </c>
      <c r="D804" s="9">
        <v>2021</v>
      </c>
      <c r="E804" s="5"/>
      <c r="F804" s="5"/>
      <c r="G804" s="5"/>
      <c r="H804" s="11"/>
    </row>
    <row r="805" spans="1:8" x14ac:dyDescent="0.35">
      <c r="A805" s="9">
        <v>43</v>
      </c>
      <c r="B805" s="11" t="s">
        <v>4225</v>
      </c>
      <c r="C805" s="11" t="s">
        <v>4226</v>
      </c>
      <c r="D805" s="9">
        <v>2023</v>
      </c>
      <c r="E805" s="5"/>
      <c r="F805" s="5"/>
      <c r="G805" s="5"/>
      <c r="H805" s="11"/>
    </row>
    <row r="806" spans="1:8" x14ac:dyDescent="0.35">
      <c r="A806" s="9">
        <v>43</v>
      </c>
      <c r="B806" s="11" t="s">
        <v>787</v>
      </c>
      <c r="C806" s="11" t="s">
        <v>788</v>
      </c>
      <c r="D806" s="9">
        <v>2022</v>
      </c>
      <c r="E806" s="5"/>
      <c r="F806" s="5"/>
      <c r="G806" s="5"/>
      <c r="H806" s="11"/>
    </row>
    <row r="807" spans="1:8" x14ac:dyDescent="0.35">
      <c r="A807" s="9">
        <v>43</v>
      </c>
      <c r="B807" s="11" t="s">
        <v>1143</v>
      </c>
      <c r="C807" s="11" t="s">
        <v>1144</v>
      </c>
      <c r="D807" s="9">
        <v>2021</v>
      </c>
      <c r="E807" s="5"/>
      <c r="F807" s="5"/>
      <c r="G807" s="5"/>
      <c r="H807" s="11"/>
    </row>
    <row r="808" spans="1:8" x14ac:dyDescent="0.35">
      <c r="A808" s="9">
        <v>43</v>
      </c>
      <c r="B808" s="11" t="s">
        <v>5197</v>
      </c>
      <c r="C808" s="11" t="s">
        <v>5198</v>
      </c>
      <c r="D808" s="9">
        <v>2021</v>
      </c>
      <c r="E808" s="5"/>
      <c r="F808" s="5"/>
      <c r="G808" s="5"/>
      <c r="H808" s="11"/>
    </row>
    <row r="809" spans="1:8" x14ac:dyDescent="0.35">
      <c r="A809" s="9">
        <v>43</v>
      </c>
      <c r="B809" s="11" t="s">
        <v>4305</v>
      </c>
      <c r="C809" s="11" t="s">
        <v>4306</v>
      </c>
      <c r="D809" s="9">
        <v>2021</v>
      </c>
      <c r="E809" s="5"/>
      <c r="F809" s="5"/>
      <c r="G809" s="5"/>
      <c r="H809" s="11"/>
    </row>
    <row r="810" spans="1:8" x14ac:dyDescent="0.35">
      <c r="A810" s="9">
        <v>42</v>
      </c>
      <c r="B810" s="11" t="s">
        <v>3015</v>
      </c>
      <c r="C810" s="11" t="s">
        <v>4584</v>
      </c>
      <c r="D810" s="9">
        <v>2021</v>
      </c>
      <c r="E810" s="5"/>
      <c r="F810" s="5"/>
      <c r="G810" s="5"/>
      <c r="H810" s="11"/>
    </row>
    <row r="811" spans="1:8" x14ac:dyDescent="0.35">
      <c r="A811" s="9">
        <v>42</v>
      </c>
      <c r="B811" s="11" t="s">
        <v>399</v>
      </c>
      <c r="C811" s="11" t="s">
        <v>400</v>
      </c>
      <c r="D811" s="9">
        <v>2023</v>
      </c>
      <c r="E811" s="5"/>
      <c r="F811" s="5"/>
      <c r="G811" s="5"/>
      <c r="H811" s="11"/>
    </row>
    <row r="812" spans="1:8" x14ac:dyDescent="0.35">
      <c r="A812" s="9">
        <v>42</v>
      </c>
      <c r="B812" s="11" t="s">
        <v>2998</v>
      </c>
      <c r="C812" s="11" t="s">
        <v>2999</v>
      </c>
      <c r="D812" s="9">
        <v>2022</v>
      </c>
      <c r="E812" s="5"/>
      <c r="F812" s="5"/>
      <c r="G812" s="5"/>
      <c r="H812" s="11"/>
    </row>
    <row r="813" spans="1:8" x14ac:dyDescent="0.35">
      <c r="A813" s="9">
        <v>42</v>
      </c>
      <c r="B813" s="11" t="s">
        <v>5283</v>
      </c>
      <c r="C813" s="11" t="s">
        <v>5284</v>
      </c>
      <c r="D813" s="9">
        <v>2022</v>
      </c>
      <c r="E813" s="5"/>
      <c r="F813" s="5"/>
      <c r="G813" s="5"/>
      <c r="H813" s="11"/>
    </row>
    <row r="814" spans="1:8" x14ac:dyDescent="0.35">
      <c r="A814" s="9">
        <v>42</v>
      </c>
      <c r="B814" s="11" t="s">
        <v>1601</v>
      </c>
      <c r="C814" s="11" t="s">
        <v>1602</v>
      </c>
      <c r="D814" s="9">
        <v>2021</v>
      </c>
      <c r="E814" s="5"/>
      <c r="F814" s="5"/>
      <c r="G814" s="5"/>
      <c r="H814" s="11"/>
    </row>
    <row r="815" spans="1:8" x14ac:dyDescent="0.35">
      <c r="A815" s="9">
        <v>42</v>
      </c>
      <c r="B815" s="11" t="s">
        <v>4902</v>
      </c>
      <c r="C815" s="11" t="s">
        <v>4903</v>
      </c>
      <c r="D815" s="9">
        <v>2021</v>
      </c>
      <c r="E815" s="5"/>
      <c r="F815" s="5"/>
      <c r="G815" s="5"/>
      <c r="H815" s="11"/>
    </row>
    <row r="816" spans="1:8" x14ac:dyDescent="0.35">
      <c r="A816" s="9">
        <v>42</v>
      </c>
      <c r="B816" s="11" t="s">
        <v>1106</v>
      </c>
      <c r="C816" s="11" t="s">
        <v>1107</v>
      </c>
      <c r="D816" s="9">
        <v>2022</v>
      </c>
      <c r="E816" s="5"/>
      <c r="F816" s="5"/>
      <c r="G816" s="5"/>
      <c r="H816" s="11"/>
    </row>
    <row r="817" spans="1:8" x14ac:dyDescent="0.35">
      <c r="A817" s="9">
        <v>42</v>
      </c>
      <c r="B817" s="11" t="s">
        <v>2616</v>
      </c>
      <c r="C817" s="11" t="s">
        <v>2617</v>
      </c>
      <c r="D817" s="9">
        <v>2021</v>
      </c>
      <c r="E817" s="5"/>
      <c r="F817" s="5"/>
      <c r="G817" s="5"/>
      <c r="H817" s="11"/>
    </row>
    <row r="818" spans="1:8" x14ac:dyDescent="0.35">
      <c r="A818" s="9">
        <v>41</v>
      </c>
      <c r="B818" s="11" t="s">
        <v>7297</v>
      </c>
      <c r="C818" s="11" t="s">
        <v>7298</v>
      </c>
      <c r="D818" s="9">
        <v>2024</v>
      </c>
      <c r="E818" s="5"/>
      <c r="F818" s="5"/>
      <c r="G818" s="5"/>
      <c r="H818" s="11"/>
    </row>
    <row r="819" spans="1:8" x14ac:dyDescent="0.35">
      <c r="A819" s="9">
        <v>41</v>
      </c>
      <c r="B819" s="11" t="s">
        <v>196</v>
      </c>
      <c r="C819" s="11" t="s">
        <v>197</v>
      </c>
      <c r="D819" s="9">
        <v>2021</v>
      </c>
      <c r="E819" s="5"/>
      <c r="F819" s="5"/>
      <c r="G819" s="5"/>
      <c r="H819" s="11"/>
    </row>
    <row r="820" spans="1:8" x14ac:dyDescent="0.35">
      <c r="A820" s="9">
        <v>41</v>
      </c>
      <c r="B820" s="11" t="s">
        <v>4721</v>
      </c>
      <c r="C820" s="11" t="s">
        <v>4722</v>
      </c>
      <c r="D820" s="9">
        <v>2023</v>
      </c>
      <c r="E820" s="5"/>
      <c r="F820" s="5"/>
      <c r="G820" s="5"/>
      <c r="H820" s="11"/>
    </row>
    <row r="821" spans="1:8" x14ac:dyDescent="0.35">
      <c r="A821" s="9">
        <v>41</v>
      </c>
      <c r="B821" s="11" t="s">
        <v>4298</v>
      </c>
      <c r="C821" s="11" t="s">
        <v>4299</v>
      </c>
      <c r="D821" s="9">
        <v>2024</v>
      </c>
      <c r="E821" s="5"/>
      <c r="F821" s="5"/>
      <c r="G821" s="5"/>
      <c r="H821" s="11"/>
    </row>
    <row r="822" spans="1:8" x14ac:dyDescent="0.35">
      <c r="A822" s="9">
        <v>41</v>
      </c>
      <c r="B822" s="11" t="s">
        <v>3481</v>
      </c>
      <c r="C822" s="11" t="s">
        <v>3482</v>
      </c>
      <c r="D822" s="9">
        <v>2021</v>
      </c>
      <c r="E822" s="5"/>
      <c r="F822" s="5"/>
      <c r="G822" s="5"/>
      <c r="H822" s="11"/>
    </row>
    <row r="823" spans="1:8" x14ac:dyDescent="0.35">
      <c r="A823" s="9">
        <v>41</v>
      </c>
      <c r="B823" s="11" t="s">
        <v>5230</v>
      </c>
      <c r="C823" s="11" t="s">
        <v>5264</v>
      </c>
      <c r="D823" s="9">
        <v>2023</v>
      </c>
      <c r="E823" s="5"/>
      <c r="F823" s="5"/>
      <c r="G823" s="5"/>
      <c r="H823" s="11"/>
    </row>
    <row r="824" spans="1:8" x14ac:dyDescent="0.35">
      <c r="A824" s="9">
        <v>41</v>
      </c>
      <c r="B824" s="11" t="s">
        <v>4998</v>
      </c>
      <c r="C824" s="11" t="s">
        <v>4999</v>
      </c>
      <c r="D824" s="9">
        <v>2022</v>
      </c>
      <c r="E824" s="5"/>
      <c r="F824" s="5"/>
      <c r="G824" s="5"/>
      <c r="H824" s="11"/>
    </row>
    <row r="825" spans="1:8" x14ac:dyDescent="0.35">
      <c r="A825" s="9">
        <v>41</v>
      </c>
      <c r="B825" s="11" t="s">
        <v>2951</v>
      </c>
      <c r="C825" s="11" t="s">
        <v>2952</v>
      </c>
      <c r="D825" s="9">
        <v>2023</v>
      </c>
      <c r="E825" s="5"/>
      <c r="F825" s="5"/>
      <c r="G825" s="5"/>
      <c r="H825" s="11"/>
    </row>
    <row r="826" spans="1:8" x14ac:dyDescent="0.35">
      <c r="A826" s="9">
        <v>41</v>
      </c>
      <c r="B826" s="11" t="s">
        <v>5588</v>
      </c>
      <c r="C826" s="11" t="s">
        <v>5589</v>
      </c>
      <c r="D826" s="9">
        <v>2021</v>
      </c>
      <c r="E826" s="5"/>
      <c r="F826" s="5"/>
      <c r="G826" s="5"/>
      <c r="H826" s="11"/>
    </row>
    <row r="827" spans="1:8" x14ac:dyDescent="0.35">
      <c r="A827" s="9">
        <v>41</v>
      </c>
      <c r="B827" s="11" t="s">
        <v>4018</v>
      </c>
      <c r="C827" s="11" t="s">
        <v>4019</v>
      </c>
      <c r="D827" s="9">
        <v>2022</v>
      </c>
      <c r="E827" s="5"/>
      <c r="F827" s="5"/>
      <c r="G827" s="5"/>
      <c r="H827" s="11"/>
    </row>
    <row r="828" spans="1:8" x14ac:dyDescent="0.35">
      <c r="A828" s="9">
        <v>41</v>
      </c>
      <c r="B828" s="11" t="s">
        <v>1756</v>
      </c>
      <c r="C828" s="11" t="s">
        <v>1757</v>
      </c>
      <c r="D828" s="9">
        <v>2021</v>
      </c>
      <c r="E828" s="5"/>
      <c r="F828" s="5"/>
      <c r="G828" s="5"/>
      <c r="H828" s="11"/>
    </row>
    <row r="829" spans="1:8" x14ac:dyDescent="0.35">
      <c r="A829" s="9">
        <v>41</v>
      </c>
      <c r="B829" s="11" t="s">
        <v>296</v>
      </c>
      <c r="C829" s="11" t="s">
        <v>297</v>
      </c>
      <c r="D829" s="9">
        <v>2021</v>
      </c>
      <c r="E829" s="5"/>
      <c r="F829" s="5"/>
      <c r="G829" s="5"/>
      <c r="H829" s="11"/>
    </row>
    <row r="830" spans="1:8" x14ac:dyDescent="0.35">
      <c r="A830" s="9">
        <v>41</v>
      </c>
      <c r="B830" s="11" t="s">
        <v>6083</v>
      </c>
      <c r="C830" s="11" t="s">
        <v>6084</v>
      </c>
      <c r="D830" s="9">
        <v>2022</v>
      </c>
      <c r="E830" s="5"/>
      <c r="F830" s="5"/>
      <c r="G830" s="5"/>
      <c r="H830" s="11"/>
    </row>
    <row r="831" spans="1:8" x14ac:dyDescent="0.35">
      <c r="A831" s="9">
        <v>41</v>
      </c>
      <c r="B831" s="11" t="s">
        <v>2287</v>
      </c>
      <c r="C831" s="11" t="s">
        <v>2288</v>
      </c>
      <c r="D831" s="9">
        <v>2023</v>
      </c>
      <c r="E831" s="5"/>
      <c r="F831" s="5"/>
      <c r="G831" s="5"/>
      <c r="H831" s="11"/>
    </row>
    <row r="832" spans="1:8" x14ac:dyDescent="0.35">
      <c r="A832" s="9">
        <v>40</v>
      </c>
      <c r="B832" s="11" t="s">
        <v>6377</v>
      </c>
      <c r="C832" s="11" t="s">
        <v>6378</v>
      </c>
      <c r="D832" s="9">
        <v>2021</v>
      </c>
      <c r="E832" s="5"/>
      <c r="F832" s="5"/>
      <c r="G832" s="5"/>
      <c r="H832" s="11"/>
    </row>
    <row r="833" spans="1:8" x14ac:dyDescent="0.35">
      <c r="A833" s="9">
        <v>40</v>
      </c>
      <c r="B833" s="11" t="s">
        <v>2596</v>
      </c>
      <c r="C833" s="11" t="s">
        <v>2597</v>
      </c>
      <c r="D833" s="9">
        <v>2021</v>
      </c>
      <c r="E833" s="5"/>
      <c r="F833" s="5"/>
      <c r="G833" s="5"/>
      <c r="H833" s="11"/>
    </row>
    <row r="834" spans="1:8" x14ac:dyDescent="0.35">
      <c r="A834" s="9">
        <v>40</v>
      </c>
      <c r="B834" s="11" t="s">
        <v>5863</v>
      </c>
      <c r="C834" s="11" t="s">
        <v>5864</v>
      </c>
      <c r="D834" s="9">
        <v>2022</v>
      </c>
      <c r="E834" s="5"/>
      <c r="F834" s="5"/>
      <c r="G834" s="5"/>
      <c r="H834" s="11"/>
    </row>
    <row r="835" spans="1:8" x14ac:dyDescent="0.35">
      <c r="A835" s="9">
        <v>40</v>
      </c>
      <c r="B835" s="11" t="s">
        <v>2002</v>
      </c>
      <c r="C835" s="11" t="s">
        <v>2003</v>
      </c>
      <c r="D835" s="9">
        <v>2022</v>
      </c>
      <c r="E835" s="5"/>
      <c r="F835" s="5"/>
      <c r="G835" s="5"/>
      <c r="H835" s="11"/>
    </row>
    <row r="836" spans="1:8" x14ac:dyDescent="0.35">
      <c r="A836" s="9">
        <v>40</v>
      </c>
      <c r="B836" s="11" t="s">
        <v>2086</v>
      </c>
      <c r="C836" s="11" t="s">
        <v>2087</v>
      </c>
      <c r="D836" s="9">
        <v>2021</v>
      </c>
      <c r="E836" s="5"/>
      <c r="F836" s="5"/>
      <c r="G836" s="5"/>
      <c r="H836" s="11"/>
    </row>
    <row r="837" spans="1:8" x14ac:dyDescent="0.35">
      <c r="A837" s="9">
        <v>40</v>
      </c>
      <c r="B837" s="11" t="s">
        <v>342</v>
      </c>
      <c r="C837" s="11" t="s">
        <v>343</v>
      </c>
      <c r="D837" s="9">
        <v>2023</v>
      </c>
      <c r="E837" s="5"/>
      <c r="F837" s="5"/>
      <c r="G837" s="5"/>
      <c r="H837" s="11"/>
    </row>
    <row r="838" spans="1:8" x14ac:dyDescent="0.35">
      <c r="A838" s="9">
        <v>40</v>
      </c>
      <c r="B838" s="11" t="s">
        <v>3473</v>
      </c>
      <c r="C838" s="11" t="s">
        <v>3474</v>
      </c>
      <c r="D838" s="9">
        <v>2021</v>
      </c>
      <c r="E838" s="5"/>
      <c r="F838" s="5"/>
      <c r="G838" s="5"/>
      <c r="H838" s="11"/>
    </row>
    <row r="839" spans="1:8" x14ac:dyDescent="0.35">
      <c r="A839" s="9">
        <v>39</v>
      </c>
      <c r="B839" s="11" t="s">
        <v>4273</v>
      </c>
      <c r="C839" s="11" t="s">
        <v>4274</v>
      </c>
      <c r="D839" s="9">
        <v>2024</v>
      </c>
      <c r="E839" s="5"/>
      <c r="F839" s="5"/>
      <c r="G839" s="5"/>
      <c r="H839" s="11"/>
    </row>
    <row r="840" spans="1:8" x14ac:dyDescent="0.35">
      <c r="A840" s="9">
        <v>39</v>
      </c>
      <c r="B840" s="11" t="s">
        <v>43</v>
      </c>
      <c r="C840" s="11" t="s">
        <v>5204</v>
      </c>
      <c r="D840" s="9">
        <v>2023</v>
      </c>
      <c r="E840" s="5"/>
      <c r="F840" s="5"/>
      <c r="G840" s="5"/>
      <c r="H840" s="11"/>
    </row>
    <row r="841" spans="1:8" x14ac:dyDescent="0.35">
      <c r="A841" s="9">
        <v>39</v>
      </c>
      <c r="B841" s="11" t="s">
        <v>6722</v>
      </c>
      <c r="C841" s="11" t="s">
        <v>6723</v>
      </c>
      <c r="D841" s="9">
        <v>2022</v>
      </c>
      <c r="E841" s="5"/>
      <c r="F841" s="5"/>
      <c r="G841" s="5"/>
      <c r="H841" s="11"/>
    </row>
    <row r="842" spans="1:8" x14ac:dyDescent="0.35">
      <c r="A842" s="9">
        <v>39</v>
      </c>
      <c r="B842" s="11" t="s">
        <v>6075</v>
      </c>
      <c r="C842" s="11" t="s">
        <v>6076</v>
      </c>
      <c r="D842" s="9">
        <v>2023</v>
      </c>
      <c r="E842" s="5"/>
      <c r="F842" s="5"/>
      <c r="G842" s="5"/>
      <c r="H842" s="11"/>
    </row>
    <row r="843" spans="1:8" x14ac:dyDescent="0.35">
      <c r="A843" s="9">
        <v>39</v>
      </c>
      <c r="B843" s="11" t="s">
        <v>1947</v>
      </c>
      <c r="C843" s="11" t="s">
        <v>1948</v>
      </c>
      <c r="D843" s="9">
        <v>2022</v>
      </c>
      <c r="E843" s="5"/>
      <c r="F843" s="5"/>
      <c r="G843" s="5"/>
      <c r="H843" s="11"/>
    </row>
    <row r="844" spans="1:8" x14ac:dyDescent="0.35">
      <c r="A844" s="9">
        <v>39</v>
      </c>
      <c r="B844" s="11" t="s">
        <v>6845</v>
      </c>
      <c r="C844" s="11" t="s">
        <v>6846</v>
      </c>
      <c r="D844" s="9">
        <v>2021</v>
      </c>
      <c r="E844" s="5"/>
      <c r="F844" s="5"/>
      <c r="G844" s="5"/>
      <c r="H844" s="11"/>
    </row>
    <row r="845" spans="1:8" x14ac:dyDescent="0.35">
      <c r="A845" s="9">
        <v>39</v>
      </c>
      <c r="B845" s="11" t="s">
        <v>524</v>
      </c>
      <c r="C845" s="11" t="s">
        <v>525</v>
      </c>
      <c r="D845" s="9">
        <v>2021</v>
      </c>
      <c r="E845" s="5"/>
      <c r="F845" s="5"/>
      <c r="G845" s="5"/>
      <c r="H845" s="11"/>
    </row>
    <row r="846" spans="1:8" x14ac:dyDescent="0.35">
      <c r="A846" s="9">
        <v>39</v>
      </c>
      <c r="B846" s="11" t="s">
        <v>5031</v>
      </c>
      <c r="C846" s="11" t="s">
        <v>5032</v>
      </c>
      <c r="D846" s="9">
        <v>2021</v>
      </c>
      <c r="E846" s="5"/>
      <c r="F846" s="5"/>
      <c r="G846" s="5"/>
      <c r="H846" s="11"/>
    </row>
    <row r="847" spans="1:8" x14ac:dyDescent="0.35">
      <c r="A847" s="9">
        <v>38</v>
      </c>
      <c r="B847" s="11" t="s">
        <v>4289</v>
      </c>
      <c r="C847" s="11" t="s">
        <v>4290</v>
      </c>
      <c r="D847" s="9">
        <v>2024</v>
      </c>
      <c r="E847" s="5"/>
      <c r="F847" s="5"/>
      <c r="G847" s="5"/>
      <c r="H847" s="11"/>
    </row>
    <row r="848" spans="1:8" x14ac:dyDescent="0.35">
      <c r="A848" s="9">
        <v>38</v>
      </c>
      <c r="B848" s="11" t="s">
        <v>2059</v>
      </c>
      <c r="C848" s="11" t="s">
        <v>2060</v>
      </c>
      <c r="D848" s="9">
        <v>2021</v>
      </c>
      <c r="E848" s="5"/>
      <c r="F848" s="5"/>
      <c r="G848" s="5"/>
      <c r="H848" s="11"/>
    </row>
    <row r="849" spans="1:8" x14ac:dyDescent="0.35">
      <c r="A849" s="9">
        <v>38</v>
      </c>
      <c r="B849" s="11" t="s">
        <v>3346</v>
      </c>
      <c r="C849" s="11" t="s">
        <v>3347</v>
      </c>
      <c r="D849" s="9">
        <v>2021</v>
      </c>
      <c r="E849" s="5"/>
      <c r="F849" s="5"/>
      <c r="G849" s="5"/>
      <c r="H849" s="11"/>
    </row>
    <row r="850" spans="1:8" x14ac:dyDescent="0.35">
      <c r="A850" s="9">
        <v>38</v>
      </c>
      <c r="B850" s="11" t="s">
        <v>390</v>
      </c>
      <c r="C850" s="11" t="s">
        <v>391</v>
      </c>
      <c r="D850" s="9">
        <v>2021</v>
      </c>
      <c r="E850" s="5"/>
      <c r="F850" s="5"/>
      <c r="G850" s="5"/>
      <c r="H850" s="11"/>
    </row>
    <row r="851" spans="1:8" x14ac:dyDescent="0.35">
      <c r="A851" s="9">
        <v>37</v>
      </c>
      <c r="B851" s="11" t="s">
        <v>5223</v>
      </c>
      <c r="C851" s="11" t="s">
        <v>5224</v>
      </c>
      <c r="D851" s="9">
        <v>2024</v>
      </c>
      <c r="E851" s="5"/>
      <c r="F851" s="5"/>
      <c r="G851" s="5"/>
      <c r="H851" s="11"/>
    </row>
    <row r="852" spans="1:8" x14ac:dyDescent="0.35">
      <c r="A852" s="9">
        <v>37</v>
      </c>
      <c r="B852" s="11" t="s">
        <v>3324</v>
      </c>
      <c r="C852" s="11" t="s">
        <v>3325</v>
      </c>
      <c r="D852" s="9">
        <v>2022</v>
      </c>
      <c r="E852" s="5"/>
      <c r="F852" s="5"/>
      <c r="G852" s="5"/>
      <c r="H852" s="11"/>
    </row>
    <row r="853" spans="1:8" x14ac:dyDescent="0.35">
      <c r="A853" s="9">
        <v>37</v>
      </c>
      <c r="B853" s="11" t="s">
        <v>3876</v>
      </c>
      <c r="C853" s="11" t="s">
        <v>3877</v>
      </c>
      <c r="D853" s="9">
        <v>2023</v>
      </c>
      <c r="E853" s="5"/>
      <c r="F853" s="5"/>
      <c r="G853" s="5"/>
      <c r="H853" s="11"/>
    </row>
    <row r="854" spans="1:8" x14ac:dyDescent="0.35">
      <c r="A854" s="9">
        <v>37</v>
      </c>
      <c r="B854" s="11" t="s">
        <v>4431</v>
      </c>
      <c r="C854" s="11" t="s">
        <v>4432</v>
      </c>
      <c r="D854" s="9">
        <v>2023</v>
      </c>
      <c r="E854" s="5"/>
      <c r="F854" s="5"/>
      <c r="G854" s="5"/>
      <c r="H854" s="11"/>
    </row>
    <row r="855" spans="1:8" x14ac:dyDescent="0.35">
      <c r="A855" s="9">
        <v>37</v>
      </c>
      <c r="B855" s="11" t="s">
        <v>1980</v>
      </c>
      <c r="C855" s="11" t="s">
        <v>1981</v>
      </c>
      <c r="D855" s="9">
        <v>2021</v>
      </c>
      <c r="E855" s="5"/>
      <c r="F855" s="5"/>
      <c r="G855" s="5"/>
      <c r="H855" s="11"/>
    </row>
    <row r="856" spans="1:8" x14ac:dyDescent="0.35">
      <c r="A856" s="9">
        <v>37</v>
      </c>
      <c r="B856" s="11" t="s">
        <v>7039</v>
      </c>
      <c r="C856" s="11" t="s">
        <v>7040</v>
      </c>
      <c r="D856" s="9">
        <v>2022</v>
      </c>
      <c r="E856" s="5"/>
      <c r="F856" s="5"/>
      <c r="G856" s="5"/>
      <c r="H856" s="11"/>
    </row>
    <row r="857" spans="1:8" x14ac:dyDescent="0.35">
      <c r="A857" s="9">
        <v>37</v>
      </c>
      <c r="B857" s="11" t="s">
        <v>7249</v>
      </c>
      <c r="C857" s="11" t="s">
        <v>7250</v>
      </c>
      <c r="D857" s="9">
        <v>2022</v>
      </c>
      <c r="E857" s="5"/>
      <c r="F857" s="5"/>
      <c r="G857" s="5"/>
      <c r="H857" s="11"/>
    </row>
    <row r="858" spans="1:8" x14ac:dyDescent="0.35">
      <c r="A858" s="9">
        <v>36</v>
      </c>
      <c r="B858" s="11" t="s">
        <v>2099</v>
      </c>
      <c r="C858" s="11" t="s">
        <v>2100</v>
      </c>
      <c r="D858" s="9">
        <v>2021</v>
      </c>
      <c r="E858" s="5"/>
      <c r="F858" s="5"/>
      <c r="G858" s="5"/>
      <c r="H858" s="11"/>
    </row>
    <row r="859" spans="1:8" x14ac:dyDescent="0.35">
      <c r="A859" s="9">
        <v>36</v>
      </c>
      <c r="B859" s="11" t="s">
        <v>3180</v>
      </c>
      <c r="C859" s="11" t="s">
        <v>3181</v>
      </c>
      <c r="D859" s="9">
        <v>2024</v>
      </c>
      <c r="E859" s="5"/>
      <c r="F859" s="5"/>
      <c r="G859" s="5"/>
      <c r="H859" s="11"/>
    </row>
    <row r="860" spans="1:8" x14ac:dyDescent="0.35">
      <c r="A860" s="9">
        <v>36</v>
      </c>
      <c r="B860" s="11" t="s">
        <v>5413</v>
      </c>
      <c r="C860" s="11" t="s">
        <v>5414</v>
      </c>
      <c r="D860" s="9">
        <v>2023</v>
      </c>
      <c r="E860" s="5"/>
      <c r="F860" s="5"/>
      <c r="G860" s="5"/>
      <c r="H860" s="11"/>
    </row>
    <row r="861" spans="1:8" x14ac:dyDescent="0.35">
      <c r="A861" s="9">
        <v>36</v>
      </c>
      <c r="B861" s="11" t="s">
        <v>714</v>
      </c>
      <c r="C861" s="11" t="s">
        <v>715</v>
      </c>
      <c r="D861" s="9">
        <v>2022</v>
      </c>
      <c r="E861" s="5"/>
      <c r="F861" s="5"/>
      <c r="G861" s="5"/>
      <c r="H861" s="11"/>
    </row>
    <row r="862" spans="1:8" x14ac:dyDescent="0.35">
      <c r="A862" s="9">
        <v>36</v>
      </c>
      <c r="B862" s="11" t="s">
        <v>5455</v>
      </c>
      <c r="C862" s="11" t="s">
        <v>5456</v>
      </c>
      <c r="D862" s="9">
        <v>2022</v>
      </c>
      <c r="E862" s="5"/>
      <c r="F862" s="5"/>
      <c r="G862" s="5"/>
      <c r="H862" s="11"/>
    </row>
    <row r="863" spans="1:8" x14ac:dyDescent="0.35">
      <c r="A863" s="9">
        <v>36</v>
      </c>
      <c r="B863" s="11" t="s">
        <v>4595</v>
      </c>
      <c r="C863" s="11" t="s">
        <v>4596</v>
      </c>
      <c r="D863" s="9">
        <v>2021</v>
      </c>
      <c r="E863" s="5"/>
      <c r="F863" s="5"/>
      <c r="G863" s="5"/>
      <c r="H863" s="11"/>
    </row>
    <row r="864" spans="1:8" x14ac:dyDescent="0.35">
      <c r="A864" s="9">
        <v>36</v>
      </c>
      <c r="B864" s="11" t="s">
        <v>4352</v>
      </c>
      <c r="C864" s="11" t="s">
        <v>4353</v>
      </c>
      <c r="D864" s="9">
        <v>2021</v>
      </c>
      <c r="E864" s="5"/>
      <c r="F864" s="5"/>
      <c r="G864" s="5"/>
      <c r="H864" s="11"/>
    </row>
    <row r="865" spans="1:8" x14ac:dyDescent="0.35">
      <c r="A865" s="9">
        <v>35</v>
      </c>
      <c r="B865" s="11" t="s">
        <v>5683</v>
      </c>
      <c r="C865" s="11" t="s">
        <v>5684</v>
      </c>
      <c r="D865" s="9">
        <v>2022</v>
      </c>
      <c r="E865" s="5"/>
      <c r="F865" s="5"/>
      <c r="G865" s="5"/>
      <c r="H865" s="11"/>
    </row>
    <row r="866" spans="1:8" x14ac:dyDescent="0.35">
      <c r="A866" s="9">
        <v>35</v>
      </c>
      <c r="B866" s="11" t="s">
        <v>4634</v>
      </c>
      <c r="C866" s="11" t="s">
        <v>4635</v>
      </c>
      <c r="D866" s="9">
        <v>2022</v>
      </c>
      <c r="E866" s="5"/>
      <c r="F866" s="5"/>
      <c r="G866" s="5"/>
      <c r="H866" s="11"/>
    </row>
    <row r="867" spans="1:8" x14ac:dyDescent="0.35">
      <c r="A867" s="9">
        <v>35</v>
      </c>
      <c r="B867" s="11" t="s">
        <v>4130</v>
      </c>
      <c r="C867" s="11" t="s">
        <v>4131</v>
      </c>
      <c r="D867" s="9">
        <v>2022</v>
      </c>
      <c r="E867" s="5"/>
      <c r="F867" s="5"/>
      <c r="G867" s="5"/>
      <c r="H867" s="11"/>
    </row>
    <row r="868" spans="1:8" x14ac:dyDescent="0.35">
      <c r="A868" s="9">
        <v>35</v>
      </c>
      <c r="B868" s="11" t="s">
        <v>1224</v>
      </c>
      <c r="C868" s="11" t="s">
        <v>1225</v>
      </c>
      <c r="D868" s="9">
        <v>2022</v>
      </c>
      <c r="E868" s="5"/>
      <c r="F868" s="5"/>
      <c r="G868" s="5"/>
      <c r="H868" s="11"/>
    </row>
    <row r="869" spans="1:8" x14ac:dyDescent="0.35">
      <c r="A869" s="9">
        <v>35</v>
      </c>
      <c r="B869" s="11" t="s">
        <v>620</v>
      </c>
      <c r="C869" s="11" t="s">
        <v>621</v>
      </c>
      <c r="D869" s="9">
        <v>2021</v>
      </c>
      <c r="E869" s="5"/>
      <c r="F869" s="5"/>
      <c r="G869" s="5"/>
      <c r="H869" s="11"/>
    </row>
    <row r="870" spans="1:8" x14ac:dyDescent="0.35">
      <c r="A870" s="9">
        <v>35</v>
      </c>
      <c r="B870" s="11" t="s">
        <v>4756</v>
      </c>
      <c r="C870" s="11" t="s">
        <v>4757</v>
      </c>
      <c r="D870" s="9">
        <v>2022</v>
      </c>
      <c r="E870" s="5"/>
      <c r="F870" s="5"/>
      <c r="G870" s="5"/>
      <c r="H870" s="11"/>
    </row>
    <row r="871" spans="1:8" x14ac:dyDescent="0.35">
      <c r="A871" s="9">
        <v>35</v>
      </c>
      <c r="B871" s="11" t="s">
        <v>229</v>
      </c>
      <c r="C871" s="11" t="s">
        <v>230</v>
      </c>
      <c r="D871" s="9">
        <v>2022</v>
      </c>
      <c r="E871" s="5"/>
      <c r="F871" s="5"/>
      <c r="G871" s="5"/>
      <c r="H871" s="11"/>
    </row>
    <row r="872" spans="1:8" x14ac:dyDescent="0.35">
      <c r="A872" s="9">
        <v>35</v>
      </c>
      <c r="B872" s="11" t="s">
        <v>4628</v>
      </c>
      <c r="C872" s="11" t="s">
        <v>4629</v>
      </c>
      <c r="D872" s="9">
        <v>2022</v>
      </c>
      <c r="E872" s="5"/>
      <c r="F872" s="5"/>
      <c r="G872" s="5"/>
      <c r="H872" s="11"/>
    </row>
    <row r="873" spans="1:8" x14ac:dyDescent="0.35">
      <c r="A873" s="9">
        <v>35</v>
      </c>
      <c r="B873" s="11" t="s">
        <v>5471</v>
      </c>
      <c r="C873" s="11" t="s">
        <v>5472</v>
      </c>
      <c r="D873" s="9">
        <v>2024</v>
      </c>
      <c r="E873" s="5"/>
      <c r="F873" s="5"/>
      <c r="G873" s="5"/>
      <c r="H873" s="11"/>
    </row>
    <row r="874" spans="1:8" x14ac:dyDescent="0.35">
      <c r="A874" s="9">
        <v>34</v>
      </c>
      <c r="B874" s="11" t="s">
        <v>5217</v>
      </c>
      <c r="C874" s="11" t="s">
        <v>5218</v>
      </c>
      <c r="D874" s="9">
        <v>2023</v>
      </c>
      <c r="E874" s="5"/>
      <c r="F874" s="5"/>
      <c r="G874" s="5"/>
      <c r="H874" s="11"/>
    </row>
    <row r="875" spans="1:8" x14ac:dyDescent="0.35">
      <c r="A875" s="9">
        <v>34</v>
      </c>
      <c r="B875" s="11" t="s">
        <v>335</v>
      </c>
      <c r="C875" s="11" t="s">
        <v>336</v>
      </c>
      <c r="D875" s="9">
        <v>2021</v>
      </c>
      <c r="E875" s="5"/>
      <c r="F875" s="5"/>
      <c r="G875" s="5"/>
      <c r="H875" s="11"/>
    </row>
    <row r="876" spans="1:8" x14ac:dyDescent="0.35">
      <c r="A876" s="9">
        <v>34</v>
      </c>
      <c r="B876" s="11" t="s">
        <v>5086</v>
      </c>
      <c r="C876" s="11" t="s">
        <v>5087</v>
      </c>
      <c r="D876" s="9">
        <v>2022</v>
      </c>
      <c r="E876" s="5"/>
      <c r="F876" s="5"/>
      <c r="G876" s="5"/>
      <c r="H876" s="11"/>
    </row>
    <row r="877" spans="1:8" x14ac:dyDescent="0.35">
      <c r="A877" s="9">
        <v>33</v>
      </c>
      <c r="B877" s="11" t="s">
        <v>3442</v>
      </c>
      <c r="C877" s="11" t="s">
        <v>3443</v>
      </c>
      <c r="D877" s="9">
        <v>2024</v>
      </c>
      <c r="E877" s="5"/>
      <c r="F877" s="5"/>
      <c r="G877" s="5"/>
      <c r="H877" s="11"/>
    </row>
    <row r="878" spans="1:8" x14ac:dyDescent="0.35">
      <c r="A878" s="9">
        <v>33</v>
      </c>
      <c r="B878" s="11" t="s">
        <v>2425</v>
      </c>
      <c r="C878" s="11" t="s">
        <v>2426</v>
      </c>
      <c r="D878" s="9">
        <v>2023</v>
      </c>
      <c r="E878" s="5"/>
      <c r="F878" s="5"/>
      <c r="G878" s="5"/>
      <c r="H878" s="11"/>
    </row>
    <row r="879" spans="1:8" x14ac:dyDescent="0.35">
      <c r="A879" s="9">
        <v>33</v>
      </c>
      <c r="B879" s="11" t="s">
        <v>94</v>
      </c>
      <c r="C879" s="11" t="s">
        <v>95</v>
      </c>
      <c r="D879" s="9">
        <v>2022</v>
      </c>
      <c r="E879" s="5"/>
      <c r="F879" s="5"/>
      <c r="G879" s="5"/>
      <c r="H879" s="11"/>
    </row>
    <row r="880" spans="1:8" x14ac:dyDescent="0.35">
      <c r="A880" s="9">
        <v>32</v>
      </c>
      <c r="B880" s="11" t="s">
        <v>2187</v>
      </c>
      <c r="C880" s="11" t="s">
        <v>2188</v>
      </c>
      <c r="D880" s="9">
        <v>2021</v>
      </c>
      <c r="E880" s="5"/>
      <c r="F880" s="5"/>
      <c r="G880" s="5"/>
      <c r="H880" s="11"/>
    </row>
    <row r="881" spans="1:8" x14ac:dyDescent="0.35">
      <c r="A881" s="9">
        <v>32</v>
      </c>
      <c r="B881" s="11" t="s">
        <v>3210</v>
      </c>
      <c r="C881" s="11" t="s">
        <v>3211</v>
      </c>
      <c r="D881" s="9">
        <v>2024</v>
      </c>
      <c r="E881" s="5"/>
      <c r="F881" s="5"/>
      <c r="G881" s="5"/>
      <c r="H881" s="11"/>
    </row>
    <row r="882" spans="1:8" x14ac:dyDescent="0.35">
      <c r="A882" s="9">
        <v>32</v>
      </c>
      <c r="B882" s="11" t="s">
        <v>694</v>
      </c>
      <c r="C882" s="11" t="s">
        <v>695</v>
      </c>
      <c r="D882" s="9">
        <v>2021</v>
      </c>
      <c r="E882" s="5"/>
      <c r="F882" s="5"/>
      <c r="G882" s="5"/>
      <c r="H882" s="11"/>
    </row>
    <row r="883" spans="1:8" x14ac:dyDescent="0.35">
      <c r="A883" s="9">
        <v>32</v>
      </c>
      <c r="B883" s="11" t="s">
        <v>4696</v>
      </c>
      <c r="C883" s="11" t="s">
        <v>4697</v>
      </c>
      <c r="D883" s="9">
        <v>2021</v>
      </c>
      <c r="E883" s="5"/>
      <c r="F883" s="5"/>
      <c r="G883" s="5"/>
      <c r="H883" s="11"/>
    </row>
    <row r="884" spans="1:8" x14ac:dyDescent="0.35">
      <c r="A884" s="9">
        <v>32</v>
      </c>
      <c r="B884" s="11" t="s">
        <v>1587</v>
      </c>
      <c r="C884" s="11" t="s">
        <v>1588</v>
      </c>
      <c r="D884" s="9">
        <v>2021</v>
      </c>
      <c r="E884" s="5"/>
      <c r="F884" s="5"/>
      <c r="G884" s="5"/>
      <c r="H884" s="11"/>
    </row>
    <row r="885" spans="1:8" x14ac:dyDescent="0.35">
      <c r="A885" s="9">
        <v>32</v>
      </c>
      <c r="B885" s="11" t="s">
        <v>3171</v>
      </c>
      <c r="C885" s="11" t="s">
        <v>3172</v>
      </c>
      <c r="D885" s="9">
        <v>2024</v>
      </c>
      <c r="E885" s="5"/>
      <c r="F885" s="5"/>
      <c r="G885" s="5"/>
      <c r="H885" s="11"/>
    </row>
    <row r="886" spans="1:8" x14ac:dyDescent="0.35">
      <c r="A886" s="9">
        <v>32</v>
      </c>
      <c r="B886" s="11" t="s">
        <v>3719</v>
      </c>
      <c r="C886" s="11" t="s">
        <v>3720</v>
      </c>
      <c r="D886" s="9">
        <v>2021</v>
      </c>
      <c r="E886" s="5"/>
      <c r="F886" s="5"/>
      <c r="G886" s="5"/>
      <c r="H886" s="11"/>
    </row>
    <row r="887" spans="1:8" x14ac:dyDescent="0.35">
      <c r="A887" s="9">
        <v>31</v>
      </c>
      <c r="B887" s="11" t="s">
        <v>3246</v>
      </c>
      <c r="C887" s="11" t="s">
        <v>3247</v>
      </c>
      <c r="D887" s="9">
        <v>2024</v>
      </c>
      <c r="E887" s="5"/>
      <c r="F887" s="5"/>
      <c r="G887" s="5"/>
      <c r="H887" s="11"/>
    </row>
    <row r="888" spans="1:8" x14ac:dyDescent="0.35">
      <c r="A888" s="9">
        <v>31</v>
      </c>
      <c r="B888" s="11" t="s">
        <v>5343</v>
      </c>
      <c r="C888" s="11" t="s">
        <v>5344</v>
      </c>
      <c r="D888" s="9">
        <v>2021</v>
      </c>
      <c r="E888" s="5"/>
      <c r="F888" s="5"/>
      <c r="G888" s="5"/>
      <c r="H888" s="11"/>
    </row>
    <row r="889" spans="1:8" x14ac:dyDescent="0.35">
      <c r="A889" s="9">
        <v>31</v>
      </c>
      <c r="B889" s="11" t="s">
        <v>4833</v>
      </c>
      <c r="C889" s="11" t="s">
        <v>4834</v>
      </c>
      <c r="D889" s="9">
        <v>2024</v>
      </c>
      <c r="E889" s="5"/>
      <c r="F889" s="5"/>
      <c r="G889" s="5"/>
      <c r="H889" s="11"/>
    </row>
    <row r="890" spans="1:8" x14ac:dyDescent="0.35">
      <c r="A890" s="9">
        <v>31</v>
      </c>
      <c r="B890" s="11" t="s">
        <v>3903</v>
      </c>
      <c r="C890" s="11" t="s">
        <v>3904</v>
      </c>
      <c r="D890" s="9">
        <v>2023</v>
      </c>
      <c r="E890" s="5"/>
      <c r="F890" s="5"/>
      <c r="G890" s="5"/>
      <c r="H890" s="11"/>
    </row>
    <row r="891" spans="1:8" x14ac:dyDescent="0.35">
      <c r="A891" s="9">
        <v>31</v>
      </c>
      <c r="B891" s="11" t="s">
        <v>6978</v>
      </c>
      <c r="C891" s="11" t="s">
        <v>6979</v>
      </c>
      <c r="D891" s="9">
        <v>2022</v>
      </c>
      <c r="E891" s="5"/>
      <c r="F891" s="5"/>
      <c r="G891" s="5"/>
      <c r="H891" s="11"/>
    </row>
    <row r="892" spans="1:8" x14ac:dyDescent="0.35">
      <c r="A892" s="9">
        <v>30</v>
      </c>
      <c r="B892" s="11" t="s">
        <v>2805</v>
      </c>
      <c r="C892" s="11" t="s">
        <v>2806</v>
      </c>
      <c r="D892" s="9">
        <v>2024</v>
      </c>
      <c r="E892" s="5"/>
      <c r="F892" s="5"/>
      <c r="G892" s="5"/>
      <c r="H892" s="11"/>
    </row>
    <row r="893" spans="1:8" x14ac:dyDescent="0.35">
      <c r="A893" s="9">
        <v>29</v>
      </c>
      <c r="B893" s="11" t="s">
        <v>537</v>
      </c>
      <c r="C893" s="11" t="s">
        <v>538</v>
      </c>
      <c r="D893" s="9">
        <v>2024</v>
      </c>
      <c r="E893" s="5"/>
      <c r="F893" s="5"/>
      <c r="G893" s="5"/>
      <c r="H893" s="11"/>
    </row>
    <row r="894" spans="1:8" x14ac:dyDescent="0.35">
      <c r="A894" s="9">
        <v>29</v>
      </c>
      <c r="B894" s="11" t="s">
        <v>4282</v>
      </c>
      <c r="C894" s="11" t="s">
        <v>4283</v>
      </c>
      <c r="D894" s="9">
        <v>2023</v>
      </c>
      <c r="E894" s="5"/>
      <c r="F894" s="5"/>
      <c r="G894" s="5"/>
      <c r="H894" s="11"/>
    </row>
    <row r="895" spans="1:8" x14ac:dyDescent="0.35">
      <c r="A895" s="9">
        <v>29</v>
      </c>
      <c r="B895" s="11" t="s">
        <v>3278</v>
      </c>
      <c r="C895" s="11" t="s">
        <v>3279</v>
      </c>
      <c r="D895" s="9">
        <v>2022</v>
      </c>
      <c r="E895" s="5"/>
      <c r="F895" s="5"/>
      <c r="G895" s="5"/>
      <c r="H895" s="11"/>
    </row>
    <row r="896" spans="1:8" x14ac:dyDescent="0.35">
      <c r="A896" s="9">
        <v>29</v>
      </c>
      <c r="B896" s="11" t="s">
        <v>3239</v>
      </c>
      <c r="C896" s="11" t="s">
        <v>3240</v>
      </c>
      <c r="D896" s="9">
        <v>2024</v>
      </c>
      <c r="E896" s="5"/>
      <c r="F896" s="5"/>
      <c r="G896" s="5"/>
      <c r="H896" s="11"/>
    </row>
    <row r="897" spans="1:8" x14ac:dyDescent="0.35">
      <c r="A897" s="9">
        <v>28</v>
      </c>
      <c r="B897" s="11" t="s">
        <v>3317</v>
      </c>
      <c r="C897" s="11" t="s">
        <v>3318</v>
      </c>
      <c r="D897" s="9">
        <v>2022</v>
      </c>
      <c r="E897" s="5"/>
      <c r="F897" s="5"/>
      <c r="G897" s="5"/>
      <c r="H897" s="11"/>
    </row>
    <row r="898" spans="1:8" x14ac:dyDescent="0.35">
      <c r="A898" s="9">
        <v>28</v>
      </c>
      <c r="B898" s="11" t="s">
        <v>3565</v>
      </c>
      <c r="C898" s="11" t="s">
        <v>3566</v>
      </c>
      <c r="D898" s="9">
        <v>2022</v>
      </c>
      <c r="E898" s="5"/>
      <c r="F898" s="5"/>
      <c r="G898" s="5"/>
      <c r="H898" s="11"/>
    </row>
    <row r="899" spans="1:8" x14ac:dyDescent="0.35">
      <c r="A899" s="9">
        <v>28</v>
      </c>
      <c r="B899" s="11" t="s">
        <v>7330</v>
      </c>
      <c r="C899" s="11" t="s">
        <v>7331</v>
      </c>
      <c r="D899" s="9">
        <v>2022</v>
      </c>
      <c r="E899" s="5"/>
      <c r="F899" s="5"/>
      <c r="G899" s="5"/>
      <c r="H899" s="11"/>
    </row>
    <row r="900" spans="1:8" x14ac:dyDescent="0.35">
      <c r="A900" s="9">
        <v>28</v>
      </c>
      <c r="B900" s="11" t="s">
        <v>3155</v>
      </c>
      <c r="C900" s="11" t="s">
        <v>3156</v>
      </c>
      <c r="D900" s="9">
        <v>2022</v>
      </c>
      <c r="E900" s="5"/>
      <c r="F900" s="5"/>
      <c r="G900" s="5"/>
      <c r="H900" s="11"/>
    </row>
    <row r="901" spans="1:8" x14ac:dyDescent="0.35">
      <c r="A901" s="9">
        <v>28</v>
      </c>
      <c r="B901" s="11" t="s">
        <v>3419</v>
      </c>
      <c r="C901" s="11" t="s">
        <v>3420</v>
      </c>
      <c r="D901" s="9">
        <v>2023</v>
      </c>
      <c r="E901" s="5"/>
      <c r="F901" s="5"/>
      <c r="G901" s="5"/>
      <c r="H901" s="11"/>
    </row>
    <row r="902" spans="1:8" x14ac:dyDescent="0.35">
      <c r="A902" s="9">
        <v>27</v>
      </c>
      <c r="B902" s="11" t="s">
        <v>3581</v>
      </c>
      <c r="C902" s="11" t="s">
        <v>3582</v>
      </c>
      <c r="D902" s="9">
        <v>2021</v>
      </c>
      <c r="E902" s="5"/>
      <c r="F902" s="5"/>
      <c r="G902" s="5"/>
      <c r="H902" s="11"/>
    </row>
    <row r="903" spans="1:8" x14ac:dyDescent="0.35">
      <c r="A903" s="9">
        <v>27</v>
      </c>
      <c r="B903" s="11" t="s">
        <v>6570</v>
      </c>
      <c r="C903" s="11" t="s">
        <v>6571</v>
      </c>
      <c r="D903" s="9">
        <v>2023</v>
      </c>
      <c r="E903" s="5"/>
      <c r="F903" s="5"/>
      <c r="G903" s="5"/>
      <c r="H903" s="11"/>
    </row>
    <row r="904" spans="1:8" x14ac:dyDescent="0.35">
      <c r="A904" s="9">
        <v>27</v>
      </c>
      <c r="B904" s="11" t="s">
        <v>4190</v>
      </c>
      <c r="C904" s="11" t="s">
        <v>4191</v>
      </c>
      <c r="D904" s="9">
        <v>2021</v>
      </c>
      <c r="E904" s="5"/>
      <c r="F904" s="5"/>
      <c r="G904" s="5"/>
      <c r="H904" s="11"/>
    </row>
    <row r="905" spans="1:8" x14ac:dyDescent="0.35">
      <c r="A905" s="9">
        <v>27</v>
      </c>
      <c r="B905" s="11" t="s">
        <v>2796</v>
      </c>
      <c r="C905" s="11" t="s">
        <v>2797</v>
      </c>
      <c r="D905" s="9">
        <v>2022</v>
      </c>
      <c r="E905" s="5"/>
      <c r="F905" s="5"/>
      <c r="G905" s="5"/>
      <c r="H905" s="11"/>
    </row>
    <row r="906" spans="1:8" x14ac:dyDescent="0.35">
      <c r="A906" s="9">
        <v>26</v>
      </c>
      <c r="B906" s="11" t="s">
        <v>5147</v>
      </c>
      <c r="C906" s="11" t="s">
        <v>5148</v>
      </c>
      <c r="D906" s="9">
        <v>2024</v>
      </c>
      <c r="E906" s="5"/>
      <c r="F906" s="5"/>
      <c r="G906" s="5"/>
      <c r="H906" s="11"/>
    </row>
    <row r="907" spans="1:8" x14ac:dyDescent="0.35">
      <c r="A907" s="9">
        <v>26</v>
      </c>
      <c r="B907" s="11" t="s">
        <v>7131</v>
      </c>
      <c r="C907" s="11" t="s">
        <v>7132</v>
      </c>
      <c r="D907" s="9">
        <v>2024</v>
      </c>
      <c r="E907" s="5"/>
      <c r="F907" s="5"/>
      <c r="G907" s="5"/>
      <c r="H907" s="11"/>
    </row>
    <row r="908" spans="1:8" x14ac:dyDescent="0.35">
      <c r="A908" s="9">
        <v>26</v>
      </c>
      <c r="B908" s="11" t="s">
        <v>2576</v>
      </c>
      <c r="C908" s="11" t="s">
        <v>2577</v>
      </c>
      <c r="D908" s="9">
        <v>2021</v>
      </c>
      <c r="E908" s="5"/>
      <c r="F908" s="5"/>
      <c r="G908" s="5"/>
      <c r="H908" s="11"/>
    </row>
    <row r="909" spans="1:8" x14ac:dyDescent="0.35">
      <c r="A909" s="9">
        <v>26</v>
      </c>
      <c r="B909" s="11" t="s">
        <v>6519</v>
      </c>
      <c r="C909" s="11" t="s">
        <v>6520</v>
      </c>
      <c r="D909" s="9">
        <v>2024</v>
      </c>
      <c r="E909" s="5"/>
      <c r="F909" s="5"/>
      <c r="G909" s="5"/>
      <c r="H909" s="11"/>
    </row>
    <row r="910" spans="1:8" x14ac:dyDescent="0.35">
      <c r="A910" s="9">
        <v>26</v>
      </c>
      <c r="B910" s="11" t="s">
        <v>4241</v>
      </c>
      <c r="C910" s="11" t="s">
        <v>4242</v>
      </c>
      <c r="D910" s="9">
        <v>2022</v>
      </c>
      <c r="E910" s="5"/>
      <c r="F910" s="5"/>
      <c r="G910" s="5"/>
      <c r="H910" s="11"/>
    </row>
    <row r="911" spans="1:8" x14ac:dyDescent="0.35">
      <c r="A911" s="9">
        <v>25</v>
      </c>
      <c r="B911" s="11" t="s">
        <v>5965</v>
      </c>
      <c r="C911" s="11" t="s">
        <v>5966</v>
      </c>
      <c r="D911" s="9">
        <v>2024</v>
      </c>
      <c r="E911" s="5"/>
      <c r="F911" s="5"/>
      <c r="G911" s="5"/>
      <c r="H911" s="11"/>
    </row>
    <row r="912" spans="1:8" x14ac:dyDescent="0.35">
      <c r="A912" s="9">
        <v>25</v>
      </c>
      <c r="B912" s="11" t="s">
        <v>4877</v>
      </c>
      <c r="C912" s="11" t="s">
        <v>4878</v>
      </c>
      <c r="D912" s="9">
        <v>2024</v>
      </c>
      <c r="E912" s="5"/>
      <c r="F912" s="5"/>
      <c r="G912" s="5"/>
      <c r="H912" s="11"/>
    </row>
    <row r="913" spans="1:8" x14ac:dyDescent="0.35">
      <c r="A913" s="9">
        <v>25</v>
      </c>
      <c r="B913" s="11" t="s">
        <v>4886</v>
      </c>
      <c r="C913" s="11" t="s">
        <v>4887</v>
      </c>
      <c r="D913" s="9">
        <v>2024</v>
      </c>
      <c r="E913" s="5"/>
      <c r="F913" s="5"/>
      <c r="G913" s="5"/>
      <c r="H913" s="11"/>
    </row>
    <row r="914" spans="1:8" x14ac:dyDescent="0.35">
      <c r="A914" s="9">
        <v>25</v>
      </c>
      <c r="B914" s="11" t="s">
        <v>6881</v>
      </c>
      <c r="C914" s="11" t="s">
        <v>6882</v>
      </c>
      <c r="D914" s="9">
        <v>2021</v>
      </c>
      <c r="E914" s="5"/>
      <c r="F914" s="5"/>
      <c r="G914" s="5"/>
      <c r="H914" s="11"/>
    </row>
    <row r="915" spans="1:8" x14ac:dyDescent="0.35">
      <c r="A915" s="9">
        <v>25</v>
      </c>
      <c r="B915" s="11" t="s">
        <v>3188</v>
      </c>
      <c r="C915" s="11" t="s">
        <v>3189</v>
      </c>
      <c r="D915" s="9">
        <v>2024</v>
      </c>
      <c r="E915" s="5"/>
      <c r="F915" s="5"/>
      <c r="G915" s="5"/>
      <c r="H915" s="11"/>
    </row>
    <row r="916" spans="1:8" x14ac:dyDescent="0.35">
      <c r="A916" s="9">
        <v>25</v>
      </c>
      <c r="B916" s="11" t="s">
        <v>111</v>
      </c>
      <c r="C916" s="11" t="s">
        <v>112</v>
      </c>
      <c r="D916" s="9">
        <v>2021</v>
      </c>
      <c r="E916" s="5"/>
      <c r="F916" s="5"/>
      <c r="G916" s="5"/>
      <c r="H916" s="11"/>
    </row>
    <row r="917" spans="1:8" x14ac:dyDescent="0.35">
      <c r="A917" s="9">
        <v>24</v>
      </c>
      <c r="B917" s="11" t="s">
        <v>4982</v>
      </c>
      <c r="C917" s="11" t="s">
        <v>4983</v>
      </c>
      <c r="D917" s="9">
        <v>2023</v>
      </c>
      <c r="E917" s="5"/>
      <c r="F917" s="5"/>
      <c r="G917" s="5"/>
      <c r="H917" s="11"/>
    </row>
    <row r="918" spans="1:8" x14ac:dyDescent="0.35">
      <c r="A918" s="9">
        <v>24</v>
      </c>
      <c r="B918" s="11" t="s">
        <v>6864</v>
      </c>
      <c r="C918" s="11" t="s">
        <v>6865</v>
      </c>
      <c r="D918" s="9">
        <v>2022</v>
      </c>
      <c r="E918" s="5"/>
      <c r="F918" s="5"/>
      <c r="G918" s="5"/>
      <c r="H918" s="11"/>
    </row>
    <row r="919" spans="1:8" x14ac:dyDescent="0.35">
      <c r="A919" s="9">
        <v>24</v>
      </c>
      <c r="B919" s="11" t="s">
        <v>3894</v>
      </c>
      <c r="C919" s="11" t="s">
        <v>3895</v>
      </c>
      <c r="D919" s="9">
        <v>2023</v>
      </c>
      <c r="E919" s="5"/>
      <c r="F919" s="5"/>
      <c r="G919" s="5"/>
      <c r="H919" s="11"/>
    </row>
    <row r="920" spans="1:8" x14ac:dyDescent="0.35">
      <c r="A920" s="9">
        <v>24</v>
      </c>
      <c r="B920" s="11" t="s">
        <v>3513</v>
      </c>
      <c r="C920" s="11" t="s">
        <v>3514</v>
      </c>
      <c r="D920" s="9">
        <v>2024</v>
      </c>
      <c r="E920" s="5"/>
      <c r="F920" s="5"/>
      <c r="G920" s="5"/>
      <c r="H920" s="11"/>
    </row>
    <row r="921" spans="1:8" x14ac:dyDescent="0.35">
      <c r="A921" s="9">
        <v>24</v>
      </c>
      <c r="B921" s="11" t="s">
        <v>3787</v>
      </c>
      <c r="C921" s="11" t="s">
        <v>3788</v>
      </c>
      <c r="D921" s="9">
        <v>2024</v>
      </c>
      <c r="E921" s="5"/>
      <c r="F921" s="5"/>
      <c r="G921" s="5"/>
      <c r="H921" s="11"/>
    </row>
    <row r="922" spans="1:8" x14ac:dyDescent="0.35">
      <c r="A922" s="9">
        <v>24</v>
      </c>
      <c r="B922" s="11" t="s">
        <v>3232</v>
      </c>
      <c r="C922" s="11" t="s">
        <v>3233</v>
      </c>
      <c r="D922" s="9">
        <v>2024</v>
      </c>
      <c r="E922" s="5"/>
      <c r="F922" s="5"/>
      <c r="G922" s="5"/>
      <c r="H922" s="11"/>
    </row>
    <row r="923" spans="1:8" x14ac:dyDescent="0.35">
      <c r="A923" s="9">
        <v>24</v>
      </c>
      <c r="B923" s="11" t="s">
        <v>4249</v>
      </c>
      <c r="C923" s="11" t="s">
        <v>4250</v>
      </c>
      <c r="D923" s="9">
        <v>2022</v>
      </c>
      <c r="E923" s="5"/>
      <c r="F923" s="5"/>
      <c r="G923" s="5"/>
      <c r="H923" s="11"/>
    </row>
    <row r="924" spans="1:8" x14ac:dyDescent="0.35">
      <c r="A924" s="9">
        <v>24</v>
      </c>
      <c r="B924" s="11" t="s">
        <v>7217</v>
      </c>
      <c r="C924" s="11" t="s">
        <v>7218</v>
      </c>
      <c r="D924" s="9">
        <v>2022</v>
      </c>
      <c r="E924" s="5"/>
      <c r="F924" s="5"/>
      <c r="G924" s="5"/>
      <c r="H924" s="11"/>
    </row>
    <row r="925" spans="1:8" x14ac:dyDescent="0.35">
      <c r="A925" s="9">
        <v>23</v>
      </c>
      <c r="B925" s="11" t="s">
        <v>5463</v>
      </c>
      <c r="C925" s="11" t="s">
        <v>5464</v>
      </c>
      <c r="D925" s="9">
        <v>2024</v>
      </c>
      <c r="E925" s="5"/>
      <c r="F925" s="5"/>
      <c r="G925" s="5"/>
      <c r="H925" s="11"/>
    </row>
    <row r="926" spans="1:8" x14ac:dyDescent="0.35">
      <c r="A926" s="9">
        <v>23</v>
      </c>
      <c r="B926" s="11" t="s">
        <v>2066</v>
      </c>
      <c r="C926" s="11" t="s">
        <v>2067</v>
      </c>
      <c r="D926" s="9">
        <v>2022</v>
      </c>
      <c r="E926" s="5"/>
      <c r="F926" s="5"/>
      <c r="G926" s="5"/>
      <c r="H926" s="11"/>
    </row>
    <row r="927" spans="1:8" x14ac:dyDescent="0.35">
      <c r="A927" s="9">
        <v>23</v>
      </c>
      <c r="B927" s="11" t="s">
        <v>7257</v>
      </c>
      <c r="C927" s="11" t="s">
        <v>7258</v>
      </c>
      <c r="D927" s="9">
        <v>2022</v>
      </c>
      <c r="E927" s="5"/>
      <c r="F927" s="5"/>
      <c r="G927" s="5"/>
      <c r="H927" s="11"/>
    </row>
    <row r="928" spans="1:8" x14ac:dyDescent="0.35">
      <c r="A928" s="9">
        <v>23</v>
      </c>
      <c r="B928" s="11" t="s">
        <v>3254</v>
      </c>
      <c r="C928" s="11" t="s">
        <v>3255</v>
      </c>
      <c r="D928" s="9">
        <v>2024</v>
      </c>
      <c r="E928" s="5"/>
      <c r="F928" s="5"/>
      <c r="G928" s="5"/>
      <c r="H928" s="11"/>
    </row>
    <row r="929" spans="1:8" x14ac:dyDescent="0.35">
      <c r="A929" s="9">
        <v>23</v>
      </c>
      <c r="B929" s="11" t="s">
        <v>287</v>
      </c>
      <c r="C929" s="11" t="s">
        <v>288</v>
      </c>
      <c r="D929" s="9">
        <v>2024</v>
      </c>
      <c r="E929" s="5"/>
      <c r="F929" s="5"/>
      <c r="G929" s="5"/>
      <c r="H929" s="11"/>
    </row>
    <row r="930" spans="1:8" x14ac:dyDescent="0.35">
      <c r="A930" s="9">
        <v>23</v>
      </c>
      <c r="B930" s="11" t="s">
        <v>3573</v>
      </c>
      <c r="C930" s="11" t="s">
        <v>3574</v>
      </c>
      <c r="D930" s="9">
        <v>2021</v>
      </c>
      <c r="E930" s="5"/>
      <c r="F930" s="5"/>
      <c r="G930" s="5"/>
      <c r="H930" s="11"/>
    </row>
    <row r="931" spans="1:8" x14ac:dyDescent="0.35">
      <c r="A931" s="9">
        <v>22</v>
      </c>
      <c r="B931" s="11" t="s">
        <v>2943</v>
      </c>
      <c r="C931" s="11" t="s">
        <v>2944</v>
      </c>
      <c r="D931" s="9">
        <v>2024</v>
      </c>
      <c r="E931" s="5"/>
      <c r="F931" s="5"/>
      <c r="G931" s="5"/>
      <c r="H931" s="11"/>
    </row>
    <row r="932" spans="1:8" x14ac:dyDescent="0.35">
      <c r="A932" s="9">
        <v>22</v>
      </c>
      <c r="B932" s="11" t="s">
        <v>7225</v>
      </c>
      <c r="C932" s="11" t="s">
        <v>7226</v>
      </c>
      <c r="D932" s="9">
        <v>2022</v>
      </c>
      <c r="E932" s="5"/>
      <c r="F932" s="5"/>
      <c r="G932" s="5"/>
      <c r="H932" s="11"/>
    </row>
    <row r="933" spans="1:8" x14ac:dyDescent="0.35">
      <c r="A933" s="9">
        <v>22</v>
      </c>
      <c r="B933" s="11" t="s">
        <v>2010</v>
      </c>
      <c r="C933" s="11" t="s">
        <v>2011</v>
      </c>
      <c r="D933" s="9">
        <v>2024</v>
      </c>
      <c r="E933" s="5"/>
      <c r="F933" s="5"/>
      <c r="G933" s="5"/>
      <c r="H933" s="11"/>
    </row>
    <row r="934" spans="1:8" x14ac:dyDescent="0.35">
      <c r="A934" s="9">
        <v>22</v>
      </c>
      <c r="B934" s="11" t="s">
        <v>4234</v>
      </c>
      <c r="C934" s="11" t="s">
        <v>4235</v>
      </c>
      <c r="D934" s="9">
        <v>2023</v>
      </c>
      <c r="E934" s="5"/>
      <c r="F934" s="5"/>
      <c r="G934" s="5"/>
      <c r="H934" s="11"/>
    </row>
    <row r="935" spans="1:8" x14ac:dyDescent="0.35">
      <c r="A935" s="9">
        <v>22</v>
      </c>
      <c r="B935" s="11" t="s">
        <v>3805</v>
      </c>
      <c r="C935" s="11" t="s">
        <v>3806</v>
      </c>
      <c r="D935" s="9">
        <v>2024</v>
      </c>
      <c r="E935" s="5"/>
      <c r="F935" s="5"/>
      <c r="G935" s="5"/>
      <c r="H935" s="11"/>
    </row>
    <row r="936" spans="1:8" x14ac:dyDescent="0.35">
      <c r="A936" s="9">
        <v>22</v>
      </c>
      <c r="B936" s="11" t="s">
        <v>4894</v>
      </c>
      <c r="C936" s="11" t="s">
        <v>4895</v>
      </c>
      <c r="D936" s="9">
        <v>2024</v>
      </c>
      <c r="E936" s="5"/>
      <c r="F936" s="5"/>
      <c r="G936" s="5"/>
      <c r="H936" s="11"/>
    </row>
    <row r="937" spans="1:8" x14ac:dyDescent="0.35">
      <c r="A937" s="9">
        <v>21</v>
      </c>
      <c r="B937" s="11" t="s">
        <v>4571</v>
      </c>
      <c r="C937" s="11" t="s">
        <v>4572</v>
      </c>
      <c r="D937" s="9">
        <v>2022</v>
      </c>
      <c r="E937" s="5"/>
      <c r="F937" s="5"/>
      <c r="G937" s="5"/>
      <c r="H937" s="11"/>
    </row>
    <row r="938" spans="1:8" x14ac:dyDescent="0.35">
      <c r="A938" s="9">
        <v>21</v>
      </c>
      <c r="B938" s="11" t="s">
        <v>7175</v>
      </c>
      <c r="C938" s="11" t="s">
        <v>7176</v>
      </c>
      <c r="D938" s="9">
        <v>2022</v>
      </c>
      <c r="E938" s="5"/>
      <c r="F938" s="5"/>
      <c r="G938" s="5"/>
      <c r="H938" s="11"/>
    </row>
    <row r="939" spans="1:8" x14ac:dyDescent="0.35">
      <c r="A939" s="9">
        <v>21</v>
      </c>
      <c r="B939" s="11" t="s">
        <v>6168</v>
      </c>
      <c r="C939" s="11" t="s">
        <v>6169</v>
      </c>
      <c r="D939" s="9">
        <v>2024</v>
      </c>
      <c r="E939" s="5"/>
      <c r="F939" s="5"/>
      <c r="G939" s="5"/>
      <c r="H939" s="11"/>
    </row>
    <row r="940" spans="1:8" x14ac:dyDescent="0.35">
      <c r="A940" s="9">
        <v>21</v>
      </c>
      <c r="B940" s="11" t="s">
        <v>3522</v>
      </c>
      <c r="C940" s="11" t="s">
        <v>3523</v>
      </c>
      <c r="D940" s="9">
        <v>2024</v>
      </c>
      <c r="E940" s="5"/>
      <c r="F940" s="5"/>
      <c r="G940" s="5"/>
      <c r="H940" s="11"/>
    </row>
    <row r="941" spans="1:8" x14ac:dyDescent="0.35">
      <c r="A941" s="9">
        <v>21</v>
      </c>
      <c r="B941" s="11" t="s">
        <v>1636</v>
      </c>
      <c r="C941" s="11" t="s">
        <v>1637</v>
      </c>
      <c r="D941" s="9">
        <v>2022</v>
      </c>
      <c r="E941" s="5"/>
      <c r="F941" s="5"/>
      <c r="G941" s="5"/>
      <c r="H941" s="11"/>
    </row>
    <row r="942" spans="1:8" x14ac:dyDescent="0.35">
      <c r="A942" s="9">
        <v>20</v>
      </c>
      <c r="B942" s="11" t="s">
        <v>2663</v>
      </c>
      <c r="C942" s="11" t="s">
        <v>2664</v>
      </c>
      <c r="D942" s="9">
        <v>2023</v>
      </c>
      <c r="E942" s="5"/>
      <c r="F942" s="5"/>
      <c r="G942" s="5"/>
      <c r="H942" s="11"/>
    </row>
    <row r="943" spans="1:8" x14ac:dyDescent="0.35">
      <c r="A943" s="9">
        <v>20</v>
      </c>
      <c r="B943" s="11" t="s">
        <v>461</v>
      </c>
      <c r="C943" s="11" t="s">
        <v>462</v>
      </c>
      <c r="D943" s="9">
        <v>2024</v>
      </c>
      <c r="E943" s="5"/>
      <c r="F943" s="5"/>
      <c r="G943" s="5"/>
      <c r="H943" s="11"/>
    </row>
    <row r="944" spans="1:8" x14ac:dyDescent="0.35">
      <c r="A944" s="9">
        <v>20</v>
      </c>
      <c r="B944" s="11" t="s">
        <v>5296</v>
      </c>
      <c r="C944" s="11" t="s">
        <v>5297</v>
      </c>
      <c r="D944" s="9">
        <v>2022</v>
      </c>
      <c r="E944" s="5"/>
      <c r="F944" s="5"/>
      <c r="G944" s="5"/>
      <c r="H944" s="11"/>
    </row>
    <row r="945" spans="1:8" x14ac:dyDescent="0.35">
      <c r="A945" s="9">
        <v>19</v>
      </c>
      <c r="B945" s="11" t="s">
        <v>4266</v>
      </c>
      <c r="C945" s="11" t="s">
        <v>4267</v>
      </c>
      <c r="D945" s="9">
        <v>2024</v>
      </c>
      <c r="E945" s="5"/>
      <c r="F945" s="5"/>
      <c r="G945" s="5"/>
      <c r="H945" s="11"/>
    </row>
    <row r="946" spans="1:8" x14ac:dyDescent="0.35">
      <c r="A946" s="9">
        <v>19</v>
      </c>
      <c r="B946" s="11" t="s">
        <v>3196</v>
      </c>
      <c r="C946" s="11" t="s">
        <v>3197</v>
      </c>
      <c r="D946" s="9">
        <v>2024</v>
      </c>
      <c r="E946" s="5"/>
      <c r="F946" s="5"/>
      <c r="G946" s="5"/>
      <c r="H946" s="11"/>
    </row>
    <row r="947" spans="1:8" x14ac:dyDescent="0.35">
      <c r="A947" s="9">
        <v>18</v>
      </c>
      <c r="B947" s="11" t="s">
        <v>7306</v>
      </c>
      <c r="C947" s="11" t="s">
        <v>7307</v>
      </c>
      <c r="D947" s="9">
        <v>2024</v>
      </c>
      <c r="E947" s="5"/>
      <c r="F947" s="5"/>
      <c r="G947" s="5"/>
      <c r="H947" s="11"/>
    </row>
    <row r="948" spans="1:8" x14ac:dyDescent="0.35">
      <c r="A948" s="9">
        <v>18</v>
      </c>
      <c r="B948" s="11" t="s">
        <v>5189</v>
      </c>
      <c r="C948" s="11" t="s">
        <v>5190</v>
      </c>
      <c r="D948" s="9"/>
      <c r="E948" s="5"/>
      <c r="F948" s="5"/>
      <c r="G948" s="5"/>
      <c r="H948" s="11"/>
    </row>
    <row r="949" spans="1:8" x14ac:dyDescent="0.35">
      <c r="A949" s="9">
        <v>18</v>
      </c>
      <c r="B949" s="11" t="s">
        <v>7241</v>
      </c>
      <c r="C949" s="11" t="s">
        <v>7242</v>
      </c>
      <c r="D949" s="9">
        <v>2022</v>
      </c>
      <c r="E949" s="5"/>
      <c r="F949" s="5"/>
      <c r="G949" s="5"/>
      <c r="H949" s="11"/>
    </row>
    <row r="950" spans="1:8" x14ac:dyDescent="0.35">
      <c r="A950" s="9">
        <v>17</v>
      </c>
      <c r="B950" s="11" t="s">
        <v>5258</v>
      </c>
      <c r="C950" s="11" t="s">
        <v>5259</v>
      </c>
      <c r="D950" s="9">
        <v>2021</v>
      </c>
      <c r="E950" s="5"/>
      <c r="F950" s="5"/>
      <c r="G950" s="5"/>
      <c r="H950" s="11"/>
    </row>
    <row r="951" spans="1:8" x14ac:dyDescent="0.35">
      <c r="A951" s="9">
        <v>13</v>
      </c>
      <c r="B951" s="11" t="s">
        <v>33</v>
      </c>
      <c r="C951" s="11" t="s">
        <v>34</v>
      </c>
      <c r="D951" s="9">
        <v>2021</v>
      </c>
      <c r="E951" s="5"/>
      <c r="F951" s="5"/>
      <c r="G951" s="5"/>
      <c r="H951" s="11"/>
    </row>
    <row r="952" spans="1:8" x14ac:dyDescent="0.35">
      <c r="A952" s="9">
        <v>11</v>
      </c>
      <c r="B952" s="11" t="s">
        <v>763</v>
      </c>
      <c r="C952" s="11" t="s">
        <v>764</v>
      </c>
      <c r="D952" s="9">
        <v>2023</v>
      </c>
      <c r="E952" s="5"/>
      <c r="F952" s="5"/>
      <c r="G952" s="5"/>
      <c r="H952" s="11"/>
    </row>
    <row r="953" spans="1:8" x14ac:dyDescent="0.35">
      <c r="A953" s="9">
        <v>9</v>
      </c>
      <c r="B953" s="11" t="s">
        <v>7074</v>
      </c>
      <c r="C953" s="11" t="s">
        <v>7075</v>
      </c>
      <c r="D953" s="9">
        <v>2022</v>
      </c>
      <c r="E953" s="5"/>
      <c r="F953" s="5"/>
      <c r="G953" s="5"/>
      <c r="H953" s="11"/>
    </row>
    <row r="954" spans="1:8" x14ac:dyDescent="0.35">
      <c r="A954" s="9">
        <v>9</v>
      </c>
      <c r="B954" s="11" t="s">
        <v>7166</v>
      </c>
      <c r="C954" s="11" t="s">
        <v>7167</v>
      </c>
      <c r="D954" s="9">
        <v>2022</v>
      </c>
      <c r="E954" s="5"/>
      <c r="F954" s="5"/>
      <c r="G954" s="5"/>
      <c r="H954" s="11"/>
    </row>
    <row r="955" spans="1:8" x14ac:dyDescent="0.35">
      <c r="A955" s="9">
        <v>9</v>
      </c>
      <c r="B955" s="11" t="s">
        <v>4730</v>
      </c>
      <c r="C955" s="11" t="s">
        <v>4731</v>
      </c>
      <c r="D955" s="9">
        <v>2023</v>
      </c>
      <c r="E955" s="5"/>
      <c r="F955" s="5"/>
      <c r="G955" s="5"/>
      <c r="H955" s="11"/>
    </row>
    <row r="956" spans="1:8" x14ac:dyDescent="0.35">
      <c r="A956" s="9">
        <v>9</v>
      </c>
      <c r="B956" s="11" t="s">
        <v>3378</v>
      </c>
      <c r="C956" s="11" t="s">
        <v>3379</v>
      </c>
      <c r="D956" s="9">
        <v>2023</v>
      </c>
      <c r="E956" s="5"/>
      <c r="F956" s="5"/>
      <c r="G956" s="5"/>
      <c r="H956" s="11"/>
    </row>
    <row r="957" spans="1:8" x14ac:dyDescent="0.35">
      <c r="A957" s="9">
        <v>9</v>
      </c>
      <c r="B957" s="11" t="s">
        <v>7183</v>
      </c>
      <c r="C957" s="11" t="s">
        <v>7184</v>
      </c>
      <c r="D957" s="9">
        <v>2022</v>
      </c>
      <c r="E957" s="5"/>
      <c r="F957" s="5"/>
      <c r="G957" s="5"/>
      <c r="H957" s="11"/>
    </row>
    <row r="958" spans="1:8" x14ac:dyDescent="0.35">
      <c r="A958" s="9">
        <v>9</v>
      </c>
      <c r="B958" s="11" t="s">
        <v>6987</v>
      </c>
      <c r="C958" s="11" t="s">
        <v>6988</v>
      </c>
      <c r="D958" s="9">
        <v>2021</v>
      </c>
      <c r="E958" s="5"/>
      <c r="F958" s="5"/>
      <c r="G958" s="5"/>
      <c r="H958" s="11"/>
    </row>
    <row r="959" spans="1:8" x14ac:dyDescent="0.35">
      <c r="A959" s="9">
        <v>8</v>
      </c>
      <c r="B959" s="11" t="s">
        <v>432</v>
      </c>
      <c r="C959" s="11" t="s">
        <v>433</v>
      </c>
      <c r="D959" s="9">
        <v>2022</v>
      </c>
      <c r="E959" s="5"/>
      <c r="F959" s="5"/>
      <c r="G959" s="5"/>
      <c r="H959" s="11"/>
    </row>
    <row r="960" spans="1:8" x14ac:dyDescent="0.35">
      <c r="A960" s="9">
        <v>5</v>
      </c>
      <c r="B960" s="11" t="s">
        <v>4615</v>
      </c>
      <c r="C960" s="11" t="s">
        <v>4616</v>
      </c>
      <c r="D960" s="9">
        <v>2021</v>
      </c>
      <c r="E960" s="5"/>
      <c r="F960" s="5"/>
      <c r="G960" s="5"/>
      <c r="H960" s="11"/>
    </row>
    <row r="961" spans="1:8" x14ac:dyDescent="0.35">
      <c r="A961" s="9">
        <v>0</v>
      </c>
      <c r="B961" s="11" t="s">
        <v>823</v>
      </c>
      <c r="C961" s="11" t="s">
        <v>824</v>
      </c>
      <c r="D961" s="9">
        <v>2023</v>
      </c>
      <c r="E961" s="5"/>
      <c r="F961" s="5"/>
      <c r="G961" s="5"/>
      <c r="H961" s="11"/>
    </row>
  </sheetData>
  <sortState xmlns:xlrd2="http://schemas.microsoft.com/office/spreadsheetml/2017/richdata2" ref="A2:D961">
    <sortCondition descending="1" ref="A1"/>
  </sortState>
  <pageMargins left="0.7" right="0.7" top="0.75" bottom="0.75" header="0.3" footer="0.3"/>
  <pageSetup paperSize="9"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PoPCites</vt:lpstr>
      <vt:lpstr>Published Articles</vt:lpstr>
      <vt:lpstr>Articles Publisher</vt:lpstr>
      <vt:lpstr> Top 10 Citations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dc:creator>
  <cp:lastModifiedBy>Ajrina Ghassani</cp:lastModifiedBy>
  <dcterms:created xsi:type="dcterms:W3CDTF">2024-06-26T02:22:19Z</dcterms:created>
  <dcterms:modified xsi:type="dcterms:W3CDTF">2024-07-02T11:38:05Z</dcterms:modified>
</cp:coreProperties>
</file>