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2" firstSheet="2" activeTab="3"/>
  </bookViews>
  <sheets>
    <sheet name="Sabtu,11 April 2020" sheetId="1" r:id="rId1"/>
    <sheet name="Selasa, 14 April 2020" sheetId="2" r:id="rId2"/>
    <sheet name="Minggu, 19 April 2020" sheetId="5" r:id="rId3"/>
    <sheet name="ringkasan hasil" sheetId="6" r:id="rId4"/>
  </sheets>
  <calcPr calcId="144525"/>
</workbook>
</file>

<file path=xl/sharedStrings.xml><?xml version="1.0" encoding="utf-8"?>
<sst xmlns="http://schemas.openxmlformats.org/spreadsheetml/2006/main" count="539" uniqueCount="208">
  <si>
    <t>Waktu percobaan : Sabtu, 11 April 2020</t>
  </si>
  <si>
    <t>No</t>
  </si>
  <si>
    <t>time</t>
  </si>
  <si>
    <t>elapsed</t>
  </si>
  <si>
    <t>bandwidth</t>
  </si>
  <si>
    <t>time span(s)</t>
  </si>
  <si>
    <t>packet data</t>
  </si>
  <si>
    <t>throughput</t>
  </si>
  <si>
    <t>packet loss (%)</t>
  </si>
  <si>
    <t>delay(ms)</t>
  </si>
  <si>
    <t>jitter(ms)</t>
  </si>
  <si>
    <t>Parameter Qos</t>
  </si>
  <si>
    <t>ping</t>
  </si>
  <si>
    <t>download</t>
  </si>
  <si>
    <t>upload</t>
  </si>
  <si>
    <t>KBps(kilo bytes per second)</t>
  </si>
  <si>
    <t>Kbps(kilo bits per second</t>
  </si>
  <si>
    <t>Throughput</t>
  </si>
  <si>
    <t>packet loss</t>
  </si>
  <si>
    <t>delay</t>
  </si>
  <si>
    <t>jitter</t>
  </si>
  <si>
    <t>10:14 - 10:19</t>
  </si>
  <si>
    <t>10:38 - 10:43</t>
  </si>
  <si>
    <t>10:43 - 10:48</t>
  </si>
  <si>
    <t>10:57 - 11:02</t>
  </si>
  <si>
    <t>11:07 - 11:12</t>
  </si>
  <si>
    <t>11:19 - 11:24</t>
  </si>
  <si>
    <t>11:25 - 11:30</t>
  </si>
  <si>
    <t>11:30 - 11:35</t>
  </si>
  <si>
    <t>11:36 - 11:41</t>
  </si>
  <si>
    <t>11:41 - 11:46</t>
  </si>
  <si>
    <t>Rata-rata nilai(waktu pagi)</t>
  </si>
  <si>
    <t>lebih baik (3)</t>
  </si>
  <si>
    <t>sangat bagus(4)</t>
  </si>
  <si>
    <t>sangat bagus (4)</t>
  </si>
  <si>
    <t>14:13 - 14:18</t>
  </si>
  <si>
    <t>14:18 - 14:23</t>
  </si>
  <si>
    <t>14:24 - 14:29</t>
  </si>
  <si>
    <t>14:40 - 14:45</t>
  </si>
  <si>
    <t>14:59 - 15:04</t>
  </si>
  <si>
    <t>15:05 - 15:10</t>
  </si>
  <si>
    <t>15:10 - 15:15</t>
  </si>
  <si>
    <t>15:19 - 15:24</t>
  </si>
  <si>
    <t>15:24 - 15:29</t>
  </si>
  <si>
    <t>15:30 - 15:35</t>
  </si>
  <si>
    <t>Rata-rata nilai(waktu siang)</t>
  </si>
  <si>
    <t>21:26 - 21:31</t>
  </si>
  <si>
    <t>21:31 - 21:36</t>
  </si>
  <si>
    <t>21:37 - 21:42</t>
  </si>
  <si>
    <t>21:42 - 21:47</t>
  </si>
  <si>
    <t>21:48 - 21:53</t>
  </si>
  <si>
    <t>21:53 - 2158</t>
  </si>
  <si>
    <t>21:59 - 22:04</t>
  </si>
  <si>
    <t>22:05 - 22:10</t>
  </si>
  <si>
    <t>22:39 - 22:44</t>
  </si>
  <si>
    <t>22:51 - 22:56</t>
  </si>
  <si>
    <t>Rata-rata nilai(waktu malam)</t>
  </si>
  <si>
    <t>Waktu percobaan : Selasa, 14 April 2020</t>
  </si>
  <si>
    <t>(packet tercapture-paket displayed)/paket tercapture *100%</t>
  </si>
  <si>
    <t>time span(displayed)/packet (displayed)</t>
  </si>
  <si>
    <t>tes 1 user(zory)</t>
  </si>
  <si>
    <t>packet loss UDP (%)</t>
  </si>
  <si>
    <t>Captured</t>
  </si>
  <si>
    <t>Displayed</t>
  </si>
  <si>
    <t>%</t>
  </si>
  <si>
    <t>19:35:16-19:37:55</t>
  </si>
  <si>
    <t>158,89</t>
  </si>
  <si>
    <t>19:46:52-19:54:15</t>
  </si>
  <si>
    <t>19:54:28-19:59:29</t>
  </si>
  <si>
    <t>19:59:48-20:05:00</t>
  </si>
  <si>
    <t>20:05:08-20:10:10</t>
  </si>
  <si>
    <t>20:10:25-20:15:26</t>
  </si>
  <si>
    <t>20:21:22-20:26:26</t>
  </si>
  <si>
    <t>20:29:31-20:34:35</t>
  </si>
  <si>
    <t>20:35:18-20:40:19</t>
  </si>
  <si>
    <t xml:space="preserve"> 20:40:35-20:45:44</t>
  </si>
  <si>
    <t>20:46:11-20:51:16</t>
  </si>
  <si>
    <t>20:51:40-20:56:42</t>
  </si>
  <si>
    <t>20:57:12-21:02:13</t>
  </si>
  <si>
    <t>tes 7 user</t>
  </si>
  <si>
    <t>14:02:19-14:07:22</t>
  </si>
  <si>
    <t>92,7</t>
  </si>
  <si>
    <t>14:08:00-14:10:43</t>
  </si>
  <si>
    <t>95,2</t>
  </si>
  <si>
    <t>14:11:27-14:14:49</t>
  </si>
  <si>
    <t>94,3</t>
  </si>
  <si>
    <t>14:16:44-14:23:25</t>
  </si>
  <si>
    <t>95,6</t>
  </si>
  <si>
    <t>14:28:02-14:38:03</t>
  </si>
  <si>
    <t>91,7</t>
  </si>
  <si>
    <t>14:38:20-14:39:21</t>
  </si>
  <si>
    <t>96,5</t>
  </si>
  <si>
    <t>14:39:42-14:43:03</t>
  </si>
  <si>
    <t>96,2</t>
  </si>
  <si>
    <t>201,46</t>
  </si>
  <si>
    <t>14:43:29-14:44:35</t>
  </si>
  <si>
    <t>14:49:41-14:50:12</t>
  </si>
  <si>
    <t>14:50:40-14:57:21</t>
  </si>
  <si>
    <t>95,5</t>
  </si>
  <si>
    <t>14:57:51-15:02:51</t>
  </si>
  <si>
    <t>15:03:12-15:08:13</t>
  </si>
  <si>
    <t>94,9</t>
  </si>
  <si>
    <t>15:08:28-15:19:47</t>
  </si>
  <si>
    <t>95,9</t>
  </si>
  <si>
    <t>pengamat dari laptop priska</t>
  </si>
  <si>
    <t>First packet:</t>
  </si>
  <si>
    <t>Last packet:</t>
  </si>
  <si>
    <t>Elapsed:</t>
  </si>
  <si>
    <t>durasi ke-</t>
  </si>
  <si>
    <t>TX packet</t>
  </si>
  <si>
    <t>Rx packet</t>
  </si>
  <si>
    <t>20:39:37-20:39:47</t>
  </si>
  <si>
    <t>10 s</t>
  </si>
  <si>
    <t>0,2</t>
  </si>
  <si>
    <t>10k</t>
  </si>
  <si>
    <t>82k</t>
  </si>
  <si>
    <t>20:39:37-20:40:07</t>
  </si>
  <si>
    <t>30 s</t>
  </si>
  <si>
    <t>0,3</t>
  </si>
  <si>
    <t>30k</t>
  </si>
  <si>
    <t>20:39:37-20:40:37</t>
  </si>
  <si>
    <t>60 s</t>
  </si>
  <si>
    <t>1 menit</t>
  </si>
  <si>
    <t>0,7</t>
  </si>
  <si>
    <t>36k</t>
  </si>
  <si>
    <t>20:39:37-20:42:37</t>
  </si>
  <si>
    <t>180 s</t>
  </si>
  <si>
    <t>3 menit</t>
  </si>
  <si>
    <t>1,7</t>
  </si>
  <si>
    <t>33k</t>
  </si>
  <si>
    <t>20:39:37-20:44:37</t>
  </si>
  <si>
    <t>300 s</t>
  </si>
  <si>
    <t>5 menit</t>
  </si>
  <si>
    <t>2,6</t>
  </si>
  <si>
    <t>28k</t>
  </si>
  <si>
    <t>20:39:37-20:49:37</t>
  </si>
  <si>
    <t>600 s</t>
  </si>
  <si>
    <t>10 menit</t>
  </si>
  <si>
    <t>8,4</t>
  </si>
  <si>
    <t>62k</t>
  </si>
  <si>
    <t>20:39:37-20:54:37</t>
  </si>
  <si>
    <t>900 s</t>
  </si>
  <si>
    <t>15 menit</t>
  </si>
  <si>
    <t>17,2</t>
  </si>
  <si>
    <t>71k</t>
  </si>
  <si>
    <t>20:39:37-20:59:37</t>
  </si>
  <si>
    <t>20 menit</t>
  </si>
  <si>
    <t>80k</t>
  </si>
  <si>
    <t>20:39:37-21:04:37</t>
  </si>
  <si>
    <t>25 menit</t>
  </si>
  <si>
    <t>40,9</t>
  </si>
  <si>
    <t>86k</t>
  </si>
  <si>
    <t>20:39:37-21:09:37</t>
  </si>
  <si>
    <t>30 menit</t>
  </si>
  <si>
    <t>52,2</t>
  </si>
  <si>
    <t>11k</t>
  </si>
  <si>
    <t>89k</t>
  </si>
  <si>
    <t>20:39:37-21:14:37</t>
  </si>
  <si>
    <t>35 menit</t>
  </si>
  <si>
    <t>63,5</t>
  </si>
  <si>
    <t>91k</t>
  </si>
  <si>
    <t>20:39:37-21:19:37</t>
  </si>
  <si>
    <t>40 menit</t>
  </si>
  <si>
    <t>74,4</t>
  </si>
  <si>
    <t>92k</t>
  </si>
  <si>
    <t>pengamat dari laptop lince</t>
  </si>
  <si>
    <t>Bps(bytes per second)</t>
  </si>
  <si>
    <t>78k</t>
  </si>
  <si>
    <t>29k</t>
  </si>
  <si>
    <t>35k</t>
  </si>
  <si>
    <t>32k</t>
  </si>
  <si>
    <t>63k</t>
  </si>
  <si>
    <t>55k</t>
  </si>
  <si>
    <t>47k</t>
  </si>
  <si>
    <t>42k</t>
  </si>
  <si>
    <t>15,4</t>
  </si>
  <si>
    <t>38k</t>
  </si>
  <si>
    <t>15,8</t>
  </si>
  <si>
    <t>16,1</t>
  </si>
  <si>
    <t>Waktu ke-</t>
  </si>
  <si>
    <t>delay (ms)</t>
  </si>
  <si>
    <t>Tx Packet</t>
  </si>
  <si>
    <t>Rx Packet</t>
  </si>
  <si>
    <t>indihome</t>
  </si>
  <si>
    <t>first media</t>
  </si>
  <si>
    <t>10 detik</t>
  </si>
  <si>
    <t>30 detik</t>
  </si>
  <si>
    <t>USER A (INDIHOME)</t>
  </si>
  <si>
    <t>USER B (FIRST MEDIA)</t>
  </si>
  <si>
    <t>Throughput(kbps)</t>
  </si>
  <si>
    <t>Paket Loss (%)</t>
  </si>
  <si>
    <t>Delay(ms)</t>
  </si>
  <si>
    <t>Paket Loss(%)</t>
  </si>
  <si>
    <t>Packet loss</t>
  </si>
  <si>
    <t>indeks</t>
  </si>
  <si>
    <t>rata-rata</t>
  </si>
  <si>
    <t>ISP : INDIHOME</t>
  </si>
  <si>
    <t>Parameter QoS</t>
  </si>
  <si>
    <t>Rata-rata nilai</t>
  </si>
  <si>
    <t>Indeks</t>
  </si>
  <si>
    <t>Kategori</t>
  </si>
  <si>
    <t>buruk</t>
  </si>
  <si>
    <t>Packet loss(%)</t>
  </si>
  <si>
    <t>cukup</t>
  </si>
  <si>
    <t>sangat baik</t>
  </si>
  <si>
    <t>Rata-rata Indeks</t>
  </si>
  <si>
    <t>kurang memuaskan</t>
  </si>
  <si>
    <t>ISP : FIRST MEDIA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</si>
</sst>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0.0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3" borderId="1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35" fontId="0" fillId="0" borderId="0" xfId="0" applyNumberForma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35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2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2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20" fontId="0" fillId="6" borderId="0" xfId="0" applyNumberFormat="1" applyFill="1" applyAlignment="1">
      <alignment horizontal="center"/>
    </xf>
    <xf numFmtId="35" fontId="0" fillId="0" borderId="0" xfId="0" applyNumberFormat="1" applyAlignment="1">
      <alignment horizontal="center"/>
    </xf>
    <xf numFmtId="35" fontId="0" fillId="3" borderId="0" xfId="0" applyNumberForma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2" applyNumberFormat="1" applyFont="1" applyFill="1" applyBorder="1" applyAlignment="1">
      <alignment horizontal="center"/>
    </xf>
    <xf numFmtId="178" fontId="0" fillId="0" borderId="1" xfId="2" applyNumberFormat="1" applyFon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5" borderId="1" xfId="2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'ringkasan hasil'!$B$2</c:f>
              <c:strCache>
                <c:ptCount val="1"/>
                <c:pt idx="0">
                  <c:v>indihome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hasil'!$A$4:$A$15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hasil'!$B$4:$B$15</c:f>
              <c:numCache>
                <c:formatCode>General</c:formatCode>
                <c:ptCount val="12"/>
                <c:pt idx="0">
                  <c:v>82</c:v>
                </c:pt>
                <c:pt idx="1">
                  <c:v>30</c:v>
                </c:pt>
                <c:pt idx="2">
                  <c:v>36</c:v>
                </c:pt>
                <c:pt idx="3">
                  <c:v>33</c:v>
                </c:pt>
                <c:pt idx="4">
                  <c:v>28</c:v>
                </c:pt>
                <c:pt idx="5">
                  <c:v>62</c:v>
                </c:pt>
                <c:pt idx="6">
                  <c:v>71</c:v>
                </c:pt>
                <c:pt idx="7">
                  <c:v>80</c:v>
                </c:pt>
                <c:pt idx="8">
                  <c:v>86</c:v>
                </c:pt>
                <c:pt idx="9">
                  <c:v>89</c:v>
                </c:pt>
                <c:pt idx="10">
                  <c:v>91</c:v>
                </c:pt>
                <c:pt idx="11">
                  <c:v>92</c:v>
                </c:pt>
              </c:numCache>
            </c:numRef>
          </c:val>
        </c:ser>
        <c:ser>
          <c:idx val="1"/>
          <c:order val="1"/>
          <c:tx>
            <c:strRef>
              <c:f>'ringkasan hasil'!$C$2:$C$3</c:f>
              <c:strCache>
                <c:ptCount val="1"/>
                <c:pt idx="0">
                  <c:v>indihome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hasil'!$A$4:$A$15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hasil'!$C$4:$C$15</c:f>
            </c:numRef>
          </c:val>
        </c:ser>
        <c:ser>
          <c:idx val="2"/>
          <c:order val="2"/>
          <c:tx>
            <c:strRef>
              <c:f>'ringkasan hasil'!$D$2</c:f>
              <c:strCache>
                <c:ptCount val="1"/>
                <c:pt idx="0">
                  <c:v>first media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hasil'!$A$4:$A$15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hasil'!$D$4:$D$15</c:f>
              <c:numCache>
                <c:formatCode>General</c:formatCode>
                <c:ptCount val="12"/>
                <c:pt idx="0">
                  <c:v>78</c:v>
                </c:pt>
                <c:pt idx="1">
                  <c:v>29</c:v>
                </c:pt>
                <c:pt idx="2">
                  <c:v>35</c:v>
                </c:pt>
                <c:pt idx="3">
                  <c:v>32</c:v>
                </c:pt>
                <c:pt idx="4">
                  <c:v>28</c:v>
                </c:pt>
                <c:pt idx="5">
                  <c:v>63</c:v>
                </c:pt>
                <c:pt idx="6">
                  <c:v>55</c:v>
                </c:pt>
                <c:pt idx="7">
                  <c:v>47</c:v>
                </c:pt>
                <c:pt idx="8">
                  <c:v>42</c:v>
                </c:pt>
                <c:pt idx="9">
                  <c:v>38</c:v>
                </c:pt>
                <c:pt idx="10">
                  <c:v>33</c:v>
                </c:pt>
                <c:pt idx="11">
                  <c:v>30</c:v>
                </c:pt>
              </c:numCache>
            </c:numRef>
          </c:val>
        </c:ser>
        <c:ser>
          <c:idx val="3"/>
          <c:order val="3"/>
          <c:tx>
            <c:strRef>
              <c:f>'ringkasan hasil'!$E$2:$E$3</c:f>
              <c:strCache>
                <c:ptCount val="1"/>
                <c:pt idx="0">
                  <c:v>first media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hasil'!$A$4:$A$15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hasil'!$E$4:$E$15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24576"/>
        <c:axId val="163363072"/>
      </c:barChart>
      <c:catAx>
        <c:axId val="1632245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endParaRPr lang="en-US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3363072"/>
        <c:crosses val="autoZero"/>
        <c:auto val="1"/>
        <c:lblAlgn val="ctr"/>
        <c:lblOffset val="100"/>
        <c:noMultiLvlLbl val="0"/>
      </c:catAx>
      <c:valAx>
        <c:axId val="163363072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Throughput (kbps)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322457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'ringkasan hasil'!$H$2</c:f>
              <c:strCache>
                <c:ptCount val="1"/>
                <c:pt idx="0">
                  <c:v>indihome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hasil'!$G$4:$G$15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hasil'!$H$4:$H$15</c:f>
              <c:numCache>
                <c:formatCode>General</c:formatCode>
                <c:ptCount val="12"/>
                <c:pt idx="0">
                  <c:v>32.65</c:v>
                </c:pt>
                <c:pt idx="1">
                  <c:v>27.86</c:v>
                </c:pt>
                <c:pt idx="2">
                  <c:v>35.33</c:v>
                </c:pt>
                <c:pt idx="3">
                  <c:v>32.09</c:v>
                </c:pt>
                <c:pt idx="4">
                  <c:v>34.8</c:v>
                </c:pt>
                <c:pt idx="5">
                  <c:v>30.22</c:v>
                </c:pt>
                <c:pt idx="6">
                  <c:v>30.95</c:v>
                </c:pt>
                <c:pt idx="7">
                  <c:v>12.74</c:v>
                </c:pt>
                <c:pt idx="8">
                  <c:v>9.95</c:v>
                </c:pt>
                <c:pt idx="9">
                  <c:v>10.16</c:v>
                </c:pt>
                <c:pt idx="10">
                  <c:v>10.16</c:v>
                </c:pt>
                <c:pt idx="11">
                  <c:v>9.27</c:v>
                </c:pt>
              </c:numCache>
            </c:numRef>
          </c:val>
        </c:ser>
        <c:ser>
          <c:idx val="1"/>
          <c:order val="1"/>
          <c:tx>
            <c:strRef>
              <c:f>'ringkasan hasil'!$I$2:$I$3</c:f>
              <c:strCache>
                <c:ptCount val="1"/>
                <c:pt idx="0">
                  <c:v>indihome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hasil'!$G$4:$G$15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hasil'!$I$4:$I$15</c:f>
            </c:numRef>
          </c:val>
        </c:ser>
        <c:ser>
          <c:idx val="2"/>
          <c:order val="2"/>
          <c:tx>
            <c:strRef>
              <c:f>'ringkasan hasil'!$J$2</c:f>
              <c:strCache>
                <c:ptCount val="1"/>
                <c:pt idx="0">
                  <c:v>first media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hasil'!$G$4:$G$15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hasil'!$J$4:$J$15</c:f>
              <c:numCache>
                <c:formatCode>General</c:formatCode>
                <c:ptCount val="12"/>
                <c:pt idx="0">
                  <c:v>32.94</c:v>
                </c:pt>
                <c:pt idx="1">
                  <c:v>28.03</c:v>
                </c:pt>
                <c:pt idx="2">
                  <c:v>35.44</c:v>
                </c:pt>
                <c:pt idx="3">
                  <c:v>32.35</c:v>
                </c:pt>
                <c:pt idx="4">
                  <c:v>34.96</c:v>
                </c:pt>
                <c:pt idx="5">
                  <c:v>30.54</c:v>
                </c:pt>
                <c:pt idx="6">
                  <c:v>31.26</c:v>
                </c:pt>
                <c:pt idx="7">
                  <c:v>31.26</c:v>
                </c:pt>
                <c:pt idx="8">
                  <c:v>31.26</c:v>
                </c:pt>
                <c:pt idx="9">
                  <c:v>31.26</c:v>
                </c:pt>
                <c:pt idx="10">
                  <c:v>31.26</c:v>
                </c:pt>
                <c:pt idx="11">
                  <c:v>31.26</c:v>
                </c:pt>
              </c:numCache>
            </c:numRef>
          </c:val>
        </c:ser>
        <c:ser>
          <c:idx val="3"/>
          <c:order val="3"/>
          <c:tx>
            <c:strRef>
              <c:f>'ringkasan hasil'!$K$2:$K$3</c:f>
              <c:strCache>
                <c:ptCount val="1"/>
                <c:pt idx="0">
                  <c:v>first media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hasil'!$G$4:$G$15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hasil'!$K$4:$K$15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45088"/>
        <c:axId val="169546880"/>
      </c:barChart>
      <c:catAx>
        <c:axId val="16954508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endParaRPr lang="en-US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9546880"/>
        <c:crosses val="autoZero"/>
        <c:auto val="1"/>
        <c:lblAlgn val="ctr"/>
        <c:lblOffset val="100"/>
        <c:noMultiLvlLbl val="0"/>
      </c:catAx>
      <c:valAx>
        <c:axId val="16954688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Packet Loss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954508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'ringkasan hasil'!$N$2</c:f>
              <c:strCache>
                <c:ptCount val="1"/>
                <c:pt idx="0">
                  <c:v>indihome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hasil'!$M$4:$M$15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hasil'!$N$4:$N$15</c:f>
              <c:numCache>
                <c:formatCode>General</c:formatCode>
                <c:ptCount val="12"/>
                <c:pt idx="0">
                  <c:v>16.54</c:v>
                </c:pt>
                <c:pt idx="1">
                  <c:v>40.53</c:v>
                </c:pt>
                <c:pt idx="2">
                  <c:v>31.12</c:v>
                </c:pt>
                <c:pt idx="3">
                  <c:v>41.98</c:v>
                </c:pt>
                <c:pt idx="4">
                  <c:v>45.02</c:v>
                </c:pt>
                <c:pt idx="5">
                  <c:v>27.73</c:v>
                </c:pt>
                <c:pt idx="6">
                  <c:v>20.45</c:v>
                </c:pt>
                <c:pt idx="7">
                  <c:v>16.17</c:v>
                </c:pt>
                <c:pt idx="8">
                  <c:v>14.33</c:v>
                </c:pt>
                <c:pt idx="9">
                  <c:v>13.47</c:v>
                </c:pt>
                <c:pt idx="10">
                  <c:v>12.91</c:v>
                </c:pt>
                <c:pt idx="11">
                  <c:v>12.59</c:v>
                </c:pt>
              </c:numCache>
            </c:numRef>
          </c:val>
        </c:ser>
        <c:ser>
          <c:idx val="1"/>
          <c:order val="1"/>
          <c:tx>
            <c:strRef>
              <c:f>'ringkasan hasil'!$O$2:$O$3</c:f>
              <c:strCache>
                <c:ptCount val="1"/>
                <c:pt idx="0">
                  <c:v>indihome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hasil'!$M$4:$M$15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hasil'!$O$4:$O$15</c:f>
            </c:numRef>
          </c:val>
        </c:ser>
        <c:ser>
          <c:idx val="2"/>
          <c:order val="2"/>
          <c:tx>
            <c:strRef>
              <c:f>'ringkasan hasil'!$P$2</c:f>
              <c:strCache>
                <c:ptCount val="1"/>
                <c:pt idx="0">
                  <c:v>first media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hasil'!$M$4:$M$15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hasil'!$P$4:$P$15</c:f>
              <c:numCache>
                <c:formatCode>General</c:formatCode>
                <c:ptCount val="12"/>
                <c:pt idx="0">
                  <c:v>17.21</c:v>
                </c:pt>
                <c:pt idx="1">
                  <c:v>41.72</c:v>
                </c:pt>
                <c:pt idx="2">
                  <c:v>31.64</c:v>
                </c:pt>
                <c:pt idx="3">
                  <c:v>42.01</c:v>
                </c:pt>
                <c:pt idx="4">
                  <c:v>44.65</c:v>
                </c:pt>
                <c:pt idx="5">
                  <c:v>27.59</c:v>
                </c:pt>
                <c:pt idx="6">
                  <c:v>30.86</c:v>
                </c:pt>
                <c:pt idx="7">
                  <c:v>33.41</c:v>
                </c:pt>
                <c:pt idx="8">
                  <c:v>36.36</c:v>
                </c:pt>
                <c:pt idx="9">
                  <c:v>40.04</c:v>
                </c:pt>
                <c:pt idx="10">
                  <c:v>45.64</c:v>
                </c:pt>
                <c:pt idx="11">
                  <c:v>51.05</c:v>
                </c:pt>
              </c:numCache>
            </c:numRef>
          </c:val>
        </c:ser>
        <c:ser>
          <c:idx val="3"/>
          <c:order val="3"/>
          <c:tx>
            <c:strRef>
              <c:f>'ringkasan hasil'!$Q$2:$Q$3</c:f>
              <c:strCache>
                <c:ptCount val="1"/>
                <c:pt idx="0">
                  <c:v>first media indeks</c:v>
                </c:pt>
              </c:strCache>
            </c:strRef>
          </c:tx>
          <c:invertIfNegative val="0"/>
          <c:dLbls>
            <c:delete val="1"/>
          </c:dLbls>
          <c:cat>
            <c:strRef>
              <c:f>'ringkasan hasil'!$M$4:$M$15</c:f>
              <c:strCache>
                <c:ptCount val="12"/>
                <c:pt idx="0">
                  <c:v>10 detik</c:v>
                </c:pt>
                <c:pt idx="1">
                  <c:v>30 detik</c:v>
                </c:pt>
                <c:pt idx="2">
                  <c:v>1 menit</c:v>
                </c:pt>
                <c:pt idx="3">
                  <c:v>3 menit</c:v>
                </c:pt>
                <c:pt idx="4">
                  <c:v>5 menit</c:v>
                </c:pt>
                <c:pt idx="5">
                  <c:v>10 menit</c:v>
                </c:pt>
                <c:pt idx="6">
                  <c:v>15 menit</c:v>
                </c:pt>
                <c:pt idx="7">
                  <c:v>20 menit</c:v>
                </c:pt>
                <c:pt idx="8">
                  <c:v>25 menit</c:v>
                </c:pt>
                <c:pt idx="9">
                  <c:v>30 menit</c:v>
                </c:pt>
                <c:pt idx="10">
                  <c:v>35 menit</c:v>
                </c:pt>
                <c:pt idx="11">
                  <c:v>40 menit</c:v>
                </c:pt>
              </c:strCache>
            </c:strRef>
          </c:cat>
          <c:val>
            <c:numRef>
              <c:f>'ringkasan hasil'!$Q$4:$Q$15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96000"/>
        <c:axId val="201697536"/>
      </c:barChart>
      <c:catAx>
        <c:axId val="20169600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endParaRPr lang="en-US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697536"/>
        <c:crosses val="autoZero"/>
        <c:auto val="1"/>
        <c:lblAlgn val="ctr"/>
        <c:lblOffset val="100"/>
        <c:noMultiLvlLbl val="0"/>
      </c:catAx>
      <c:valAx>
        <c:axId val="20169753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Delay (ms)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169600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514349</xdr:colOff>
      <xdr:row>17</xdr:row>
      <xdr:rowOff>104773</xdr:rowOff>
    </xdr:from>
    <xdr:to>
      <xdr:col>15</xdr:col>
      <xdr:colOff>647700</xdr:colOff>
      <xdr:row>42</xdr:row>
      <xdr:rowOff>142875</xdr:rowOff>
    </xdr:to>
    <xdr:graphicFrame>
      <xdr:nvGraphicFramePr>
        <xdr:cNvPr id="2" name="Chart 1"/>
        <xdr:cNvGraphicFramePr/>
      </xdr:nvGraphicFramePr>
      <xdr:xfrm>
        <a:off x="4246880" y="3213100"/>
        <a:ext cx="5055870" cy="4610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19051</xdr:colOff>
      <xdr:row>18</xdr:row>
      <xdr:rowOff>161925</xdr:rowOff>
    </xdr:from>
    <xdr:to>
      <xdr:col>25</xdr:col>
      <xdr:colOff>142876</xdr:colOff>
      <xdr:row>35</xdr:row>
      <xdr:rowOff>85725</xdr:rowOff>
    </xdr:to>
    <xdr:graphicFrame>
      <xdr:nvGraphicFramePr>
        <xdr:cNvPr id="3" name="Chart 2"/>
        <xdr:cNvGraphicFramePr/>
      </xdr:nvGraphicFramePr>
      <xdr:xfrm>
        <a:off x="10090785" y="3453765"/>
        <a:ext cx="5076825" cy="30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523875</xdr:colOff>
      <xdr:row>48</xdr:row>
      <xdr:rowOff>152400</xdr:rowOff>
    </xdr:from>
    <xdr:to>
      <xdr:col>18</xdr:col>
      <xdr:colOff>514350</xdr:colOff>
      <xdr:row>63</xdr:row>
      <xdr:rowOff>38100</xdr:rowOff>
    </xdr:to>
    <xdr:graphicFrame>
      <xdr:nvGraphicFramePr>
        <xdr:cNvPr id="4" name="Chart 3"/>
        <xdr:cNvGraphicFramePr/>
      </xdr:nvGraphicFramePr>
      <xdr:xfrm>
        <a:off x="5642610" y="8930640"/>
        <a:ext cx="4943475" cy="2628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E2" sqref="E2"/>
    </sheetView>
  </sheetViews>
  <sheetFormatPr defaultColWidth="9.14035087719298" defaultRowHeight="14.4"/>
  <cols>
    <col min="1" max="1" width="3.57017543859649" style="50" customWidth="1"/>
    <col min="2" max="2" width="13.7105263157895" style="50" customWidth="1"/>
    <col min="3" max="3" width="9.85964912280702" style="50" customWidth="1"/>
    <col min="4" max="4" width="9.14035087719298" style="50"/>
    <col min="5" max="5" width="10.140350877193" style="50" customWidth="1"/>
    <col min="6" max="6" width="9.14035087719298" style="50"/>
    <col min="7" max="7" width="12" style="50" customWidth="1"/>
    <col min="8" max="8" width="12.859649122807" style="50" customWidth="1"/>
    <col min="9" max="9" width="14.4298245614035" style="50" customWidth="1"/>
    <col min="10" max="10" width="12.2894736842105" style="50" customWidth="1"/>
    <col min="11" max="11" width="14.2894736842105" style="50" customWidth="1"/>
    <col min="12" max="12" width="12.4298245614035" style="50" customWidth="1"/>
    <col min="13" max="13" width="11.5701754385965" style="50" customWidth="1"/>
    <col min="14" max="14" width="9.14035087719298" style="50"/>
    <col min="15" max="15" width="12.5701754385965" style="50" customWidth="1"/>
    <col min="16" max="16" width="14.859649122807" style="50" customWidth="1"/>
    <col min="17" max="17" width="15.2894736842105" style="50" customWidth="1"/>
    <col min="18" max="16384" width="9.14035087719298" style="50"/>
  </cols>
  <sheetData>
    <row r="1" spans="1:4">
      <c r="A1" s="29" t="s">
        <v>0</v>
      </c>
      <c r="B1" s="29"/>
      <c r="C1" s="29"/>
      <c r="D1" s="29"/>
    </row>
    <row r="3" spans="1:18">
      <c r="A3" s="32" t="s">
        <v>1</v>
      </c>
      <c r="B3" s="32" t="s">
        <v>2</v>
      </c>
      <c r="C3" s="32" t="s">
        <v>3</v>
      </c>
      <c r="D3" s="53" t="s">
        <v>4</v>
      </c>
      <c r="E3" s="53"/>
      <c r="F3" s="53"/>
      <c r="G3" s="32" t="s">
        <v>5</v>
      </c>
      <c r="H3" s="32" t="s">
        <v>6</v>
      </c>
      <c r="I3" s="32" t="s">
        <v>7</v>
      </c>
      <c r="J3" s="32"/>
      <c r="K3" s="32" t="s">
        <v>8</v>
      </c>
      <c r="L3" s="32" t="s">
        <v>9</v>
      </c>
      <c r="M3" s="32" t="s">
        <v>10</v>
      </c>
      <c r="O3" s="9" t="s">
        <v>11</v>
      </c>
      <c r="P3" s="9"/>
      <c r="Q3" s="9"/>
      <c r="R3" s="9"/>
    </row>
    <row r="4" spans="1:18">
      <c r="A4" s="32"/>
      <c r="B4" s="32"/>
      <c r="C4" s="32"/>
      <c r="D4" s="53" t="s">
        <v>12</v>
      </c>
      <c r="E4" s="53" t="s">
        <v>13</v>
      </c>
      <c r="F4" s="53" t="s">
        <v>14</v>
      </c>
      <c r="G4" s="32"/>
      <c r="H4" s="32"/>
      <c r="I4" s="43" t="s">
        <v>15</v>
      </c>
      <c r="J4" s="83" t="s">
        <v>16</v>
      </c>
      <c r="K4" s="32"/>
      <c r="L4" s="32"/>
      <c r="M4" s="32"/>
      <c r="O4" s="9" t="s">
        <v>17</v>
      </c>
      <c r="P4" s="9" t="s">
        <v>18</v>
      </c>
      <c r="Q4" s="9" t="s">
        <v>19</v>
      </c>
      <c r="R4" s="9" t="s">
        <v>20</v>
      </c>
    </row>
    <row r="5" spans="1:18">
      <c r="A5" s="9">
        <v>1</v>
      </c>
      <c r="B5" s="9" t="s">
        <v>21</v>
      </c>
      <c r="C5" s="54">
        <v>0.2125</v>
      </c>
      <c r="D5" s="9">
        <v>6</v>
      </c>
      <c r="E5" s="9">
        <v>0.04</v>
      </c>
      <c r="F5" s="9">
        <v>2.12</v>
      </c>
      <c r="G5" s="9">
        <v>306.205</v>
      </c>
      <c r="H5" s="9">
        <v>40561</v>
      </c>
      <c r="I5" s="9">
        <v>106</v>
      </c>
      <c r="J5" s="9">
        <v>848</v>
      </c>
      <c r="K5" s="9">
        <v>0.7</v>
      </c>
      <c r="L5" s="9">
        <f>(G5/H5)*1000</f>
        <v>7.54924681344148</v>
      </c>
      <c r="M5" s="9"/>
      <c r="O5" s="9"/>
      <c r="P5" s="9"/>
      <c r="Q5" s="9"/>
      <c r="R5" s="9"/>
    </row>
    <row r="6" spans="1:18">
      <c r="A6" s="9">
        <v>2</v>
      </c>
      <c r="B6" s="9" t="s">
        <v>22</v>
      </c>
      <c r="C6" s="54">
        <v>0.209722222222222</v>
      </c>
      <c r="D6" s="9">
        <v>6</v>
      </c>
      <c r="E6" s="9">
        <v>0.03</v>
      </c>
      <c r="F6" s="9">
        <v>2.08</v>
      </c>
      <c r="G6" s="9">
        <v>302.936</v>
      </c>
      <c r="H6" s="9">
        <v>48135</v>
      </c>
      <c r="I6" s="9">
        <v>134</v>
      </c>
      <c r="J6" s="9">
        <v>1076</v>
      </c>
      <c r="K6" s="9">
        <v>0.4</v>
      </c>
      <c r="L6" s="9">
        <f t="shared" ref="L6:L38" si="0">(G6/H6)*1000</f>
        <v>6.2934662927184</v>
      </c>
      <c r="M6" s="9"/>
      <c r="O6" s="9"/>
      <c r="P6" s="9"/>
      <c r="Q6" s="9"/>
      <c r="R6" s="9"/>
    </row>
    <row r="7" spans="1:18">
      <c r="A7" s="9">
        <v>3</v>
      </c>
      <c r="B7" s="9" t="s">
        <v>23</v>
      </c>
      <c r="C7" s="54">
        <v>0.209722222222222</v>
      </c>
      <c r="D7" s="9">
        <v>6</v>
      </c>
      <c r="E7" s="9">
        <v>0.03</v>
      </c>
      <c r="F7" s="9">
        <v>1.89</v>
      </c>
      <c r="G7" s="9">
        <v>302.666</v>
      </c>
      <c r="H7" s="9">
        <v>103327</v>
      </c>
      <c r="I7" s="9">
        <v>289</v>
      </c>
      <c r="J7" s="9">
        <v>2316</v>
      </c>
      <c r="K7" s="9">
        <v>0.1</v>
      </c>
      <c r="L7" s="9">
        <f t="shared" si="0"/>
        <v>2.92920533839171</v>
      </c>
      <c r="M7" s="9"/>
      <c r="O7" s="9"/>
      <c r="P7" s="9"/>
      <c r="Q7" s="9"/>
      <c r="R7" s="9"/>
    </row>
    <row r="8" spans="1:18">
      <c r="A8" s="9">
        <v>4</v>
      </c>
      <c r="B8" s="9" t="s">
        <v>24</v>
      </c>
      <c r="C8" s="54">
        <v>0.213194444444444</v>
      </c>
      <c r="D8" s="9">
        <v>15</v>
      </c>
      <c r="E8" s="9">
        <v>10.27</v>
      </c>
      <c r="F8" s="9">
        <v>1.44</v>
      </c>
      <c r="G8" s="9">
        <v>307.986</v>
      </c>
      <c r="H8" s="9">
        <v>68973</v>
      </c>
      <c r="I8" s="9">
        <v>199</v>
      </c>
      <c r="J8" s="9">
        <v>1599</v>
      </c>
      <c r="K8" s="9">
        <v>0.5</v>
      </c>
      <c r="L8" s="9">
        <f t="shared" si="0"/>
        <v>4.46531251359228</v>
      </c>
      <c r="M8" s="9"/>
      <c r="O8" s="9"/>
      <c r="P8" s="9"/>
      <c r="Q8" s="9"/>
      <c r="R8" s="9"/>
    </row>
    <row r="9" spans="1:18">
      <c r="A9" s="9">
        <v>5</v>
      </c>
      <c r="B9" s="9" t="s">
        <v>25</v>
      </c>
      <c r="C9" s="54">
        <v>0.211805555555556</v>
      </c>
      <c r="D9" s="9">
        <v>23</v>
      </c>
      <c r="E9" s="9">
        <v>10.04</v>
      </c>
      <c r="F9" s="9">
        <v>1.58</v>
      </c>
      <c r="G9" s="9">
        <v>305.685</v>
      </c>
      <c r="H9" s="9">
        <v>65225</v>
      </c>
      <c r="I9" s="9">
        <v>186</v>
      </c>
      <c r="J9" s="9">
        <v>1489</v>
      </c>
      <c r="K9" s="9">
        <v>0.2</v>
      </c>
      <c r="L9" s="9">
        <f t="shared" si="0"/>
        <v>4.68662322729015</v>
      </c>
      <c r="M9" s="9"/>
      <c r="O9" s="9"/>
      <c r="P9" s="9"/>
      <c r="Q9" s="9"/>
      <c r="R9" s="9"/>
    </row>
    <row r="10" spans="1:18">
      <c r="A10" s="9">
        <v>6</v>
      </c>
      <c r="B10" s="9" t="s">
        <v>26</v>
      </c>
      <c r="C10" s="54">
        <v>0.211111111111111</v>
      </c>
      <c r="D10" s="9">
        <v>5</v>
      </c>
      <c r="E10" s="9">
        <v>9.95</v>
      </c>
      <c r="F10" s="9">
        <v>2.1</v>
      </c>
      <c r="G10" s="9">
        <v>299.482</v>
      </c>
      <c r="H10" s="9">
        <v>66876</v>
      </c>
      <c r="I10" s="9">
        <v>196</v>
      </c>
      <c r="J10" s="9">
        <v>1570</v>
      </c>
      <c r="K10" s="9">
        <v>0.6</v>
      </c>
      <c r="L10" s="9">
        <f t="shared" si="0"/>
        <v>4.47816855075064</v>
      </c>
      <c r="M10" s="9"/>
      <c r="O10" s="9"/>
      <c r="P10" s="9"/>
      <c r="Q10" s="9"/>
      <c r="R10" s="9"/>
    </row>
    <row r="11" spans="1:18">
      <c r="A11" s="9">
        <v>7</v>
      </c>
      <c r="B11" s="9" t="s">
        <v>27</v>
      </c>
      <c r="C11" s="54">
        <v>0.209027777777778</v>
      </c>
      <c r="D11" s="9">
        <v>12</v>
      </c>
      <c r="E11" s="9">
        <v>7.37</v>
      </c>
      <c r="F11" s="9">
        <v>1.68</v>
      </c>
      <c r="G11" s="9">
        <v>301.195</v>
      </c>
      <c r="H11" s="9">
        <v>61155</v>
      </c>
      <c r="I11" s="9">
        <v>175</v>
      </c>
      <c r="J11" s="9">
        <v>1401</v>
      </c>
      <c r="K11" s="9">
        <v>0.2</v>
      </c>
      <c r="L11" s="9">
        <f t="shared" si="0"/>
        <v>4.92510833128935</v>
      </c>
      <c r="M11" s="9"/>
      <c r="O11" s="9"/>
      <c r="P11" s="9"/>
      <c r="Q11" s="9"/>
      <c r="R11" s="9"/>
    </row>
    <row r="12" spans="1:18">
      <c r="A12" s="9">
        <v>8</v>
      </c>
      <c r="B12" s="9" t="s">
        <v>28</v>
      </c>
      <c r="C12" s="54">
        <v>0.210416666666667</v>
      </c>
      <c r="D12" s="9">
        <v>21</v>
      </c>
      <c r="E12" s="9">
        <v>10.12</v>
      </c>
      <c r="F12" s="9">
        <v>1.7</v>
      </c>
      <c r="G12" s="9">
        <v>302.385</v>
      </c>
      <c r="H12" s="9">
        <v>72457</v>
      </c>
      <c r="I12" s="9">
        <v>207</v>
      </c>
      <c r="J12" s="9">
        <v>1658</v>
      </c>
      <c r="K12" s="9">
        <v>0.6</v>
      </c>
      <c r="L12" s="9">
        <f t="shared" si="0"/>
        <v>4.17330278648026</v>
      </c>
      <c r="M12" s="9"/>
      <c r="O12" s="9"/>
      <c r="P12" s="9"/>
      <c r="Q12" s="9"/>
      <c r="R12" s="9"/>
    </row>
    <row r="13" spans="1:18">
      <c r="A13" s="9">
        <v>9</v>
      </c>
      <c r="B13" s="9" t="s">
        <v>29</v>
      </c>
      <c r="C13" s="54">
        <v>0.211805555555556</v>
      </c>
      <c r="D13" s="9">
        <v>6</v>
      </c>
      <c r="E13" s="9">
        <v>10.13</v>
      </c>
      <c r="F13" s="9">
        <v>1.58</v>
      </c>
      <c r="G13" s="9">
        <v>305.302</v>
      </c>
      <c r="H13" s="9">
        <v>76112</v>
      </c>
      <c r="I13" s="9">
        <v>217</v>
      </c>
      <c r="J13" s="9">
        <v>1737</v>
      </c>
      <c r="K13" s="9">
        <v>0.8</v>
      </c>
      <c r="L13" s="9">
        <f t="shared" si="0"/>
        <v>4.01122030691612</v>
      </c>
      <c r="M13" s="9"/>
      <c r="O13" s="9"/>
      <c r="P13" s="9"/>
      <c r="Q13" s="9"/>
      <c r="R13" s="9"/>
    </row>
    <row r="14" spans="1:18">
      <c r="A14" s="9">
        <v>10</v>
      </c>
      <c r="B14" s="9" t="s">
        <v>30</v>
      </c>
      <c r="C14" s="54">
        <v>0.215277777777778</v>
      </c>
      <c r="D14" s="9">
        <v>20</v>
      </c>
      <c r="E14" s="9">
        <v>10.36</v>
      </c>
      <c r="F14" s="9">
        <v>1.68</v>
      </c>
      <c r="G14" s="9">
        <v>310.029</v>
      </c>
      <c r="H14" s="9">
        <v>71676</v>
      </c>
      <c r="I14" s="9">
        <v>203</v>
      </c>
      <c r="J14" s="9">
        <v>1625</v>
      </c>
      <c r="K14" s="9">
        <v>0.3</v>
      </c>
      <c r="L14" s="9">
        <f t="shared" si="0"/>
        <v>4.32542273564373</v>
      </c>
      <c r="M14" s="9"/>
      <c r="O14" s="9"/>
      <c r="P14" s="9"/>
      <c r="Q14" s="9"/>
      <c r="R14" s="9"/>
    </row>
    <row r="15" spans="1:18">
      <c r="A15" s="63" t="s">
        <v>31</v>
      </c>
      <c r="B15" s="64"/>
      <c r="C15" s="65"/>
      <c r="D15" s="28">
        <f t="shared" ref="D15:I15" si="1">AVERAGE(D5:D14)</f>
        <v>12</v>
      </c>
      <c r="E15" s="28">
        <f t="shared" si="1"/>
        <v>6.834</v>
      </c>
      <c r="F15" s="28">
        <f t="shared" si="1"/>
        <v>1.785</v>
      </c>
      <c r="G15" s="28">
        <f t="shared" si="1"/>
        <v>304.3871</v>
      </c>
      <c r="H15" s="28">
        <f t="shared" si="1"/>
        <v>67449.7</v>
      </c>
      <c r="I15" s="28">
        <f t="shared" si="1"/>
        <v>191.2</v>
      </c>
      <c r="J15" s="81">
        <f t="shared" ref="J15:L15" si="2">AVERAGE(J5:J14)</f>
        <v>1531.9</v>
      </c>
      <c r="K15" s="81">
        <f t="shared" si="2"/>
        <v>0.44</v>
      </c>
      <c r="L15" s="81">
        <f t="shared" si="2"/>
        <v>4.78370768965141</v>
      </c>
      <c r="M15" s="28"/>
      <c r="O15" s="9" t="s">
        <v>32</v>
      </c>
      <c r="P15" s="9" t="s">
        <v>33</v>
      </c>
      <c r="Q15" s="9" t="s">
        <v>34</v>
      </c>
      <c r="R15" s="9"/>
    </row>
    <row r="16" spans="1:18">
      <c r="A16" s="9"/>
      <c r="B16" s="9"/>
      <c r="C16" s="54"/>
      <c r="D16" s="9"/>
      <c r="E16" s="9"/>
      <c r="F16" s="9"/>
      <c r="G16" s="9"/>
      <c r="H16" s="9"/>
      <c r="I16" s="9"/>
      <c r="J16" s="9"/>
      <c r="K16" s="9"/>
      <c r="L16" s="9"/>
      <c r="M16" s="9"/>
      <c r="O16" s="9"/>
      <c r="P16" s="9"/>
      <c r="Q16" s="9"/>
      <c r="R16" s="9"/>
    </row>
    <row r="17" spans="1:18">
      <c r="A17" s="9">
        <v>11</v>
      </c>
      <c r="B17" s="9" t="s">
        <v>35</v>
      </c>
      <c r="C17" s="54">
        <v>0.209722222222222</v>
      </c>
      <c r="D17" s="9">
        <v>12</v>
      </c>
      <c r="E17" s="9">
        <v>9.86</v>
      </c>
      <c r="F17" s="9">
        <v>1.72</v>
      </c>
      <c r="G17" s="9">
        <v>301.195</v>
      </c>
      <c r="H17" s="9">
        <v>72033</v>
      </c>
      <c r="I17" s="9">
        <v>202</v>
      </c>
      <c r="J17" s="9">
        <v>1617</v>
      </c>
      <c r="K17" s="9">
        <v>0.3</v>
      </c>
      <c r="L17" s="9">
        <f t="shared" si="0"/>
        <v>4.18134743797981</v>
      </c>
      <c r="M17" s="9"/>
      <c r="O17" s="9"/>
      <c r="P17" s="9"/>
      <c r="Q17" s="9"/>
      <c r="R17" s="9"/>
    </row>
    <row r="18" spans="1:18">
      <c r="A18" s="9">
        <v>12</v>
      </c>
      <c r="B18" s="9" t="s">
        <v>36</v>
      </c>
      <c r="C18" s="54">
        <v>0.210416666666667</v>
      </c>
      <c r="D18" s="9">
        <v>20</v>
      </c>
      <c r="E18" s="9">
        <v>10.05</v>
      </c>
      <c r="F18" s="9">
        <v>1.54</v>
      </c>
      <c r="G18" s="9">
        <v>303.3</v>
      </c>
      <c r="H18" s="9">
        <v>66914</v>
      </c>
      <c r="I18" s="9">
        <v>186</v>
      </c>
      <c r="J18" s="9">
        <v>1488</v>
      </c>
      <c r="K18" s="9">
        <v>0.3</v>
      </c>
      <c r="L18" s="9">
        <f t="shared" si="0"/>
        <v>4.53268374331231</v>
      </c>
      <c r="M18" s="9"/>
      <c r="O18" s="9"/>
      <c r="P18" s="9"/>
      <c r="Q18" s="9"/>
      <c r="R18" s="9"/>
    </row>
    <row r="19" spans="1:18">
      <c r="A19" s="9">
        <v>13</v>
      </c>
      <c r="B19" s="9" t="s">
        <v>37</v>
      </c>
      <c r="C19" s="54">
        <v>0.210416666666667</v>
      </c>
      <c r="D19" s="9">
        <v>16</v>
      </c>
      <c r="E19" s="9">
        <v>9.84</v>
      </c>
      <c r="F19" s="9">
        <v>1.66</v>
      </c>
      <c r="G19" s="9">
        <v>303.647</v>
      </c>
      <c r="H19" s="9">
        <v>66518</v>
      </c>
      <c r="I19" s="9">
        <v>184</v>
      </c>
      <c r="J19" s="9">
        <v>1476</v>
      </c>
      <c r="K19" s="9">
        <v>0.2</v>
      </c>
      <c r="L19" s="9">
        <f t="shared" si="0"/>
        <v>4.56488469286509</v>
      </c>
      <c r="M19" s="9"/>
      <c r="O19" s="9"/>
      <c r="P19" s="9"/>
      <c r="Q19" s="9"/>
      <c r="R19" s="9"/>
    </row>
    <row r="20" spans="1:18">
      <c r="A20" s="9">
        <v>14</v>
      </c>
      <c r="B20" s="9" t="s">
        <v>38</v>
      </c>
      <c r="C20" s="54">
        <v>0.208333333333333</v>
      </c>
      <c r="D20" s="9">
        <v>5</v>
      </c>
      <c r="E20" s="9">
        <v>0.05</v>
      </c>
      <c r="F20" s="9">
        <v>1.95</v>
      </c>
      <c r="G20" s="9">
        <v>300.982</v>
      </c>
      <c r="H20" s="9">
        <v>79094</v>
      </c>
      <c r="I20" s="9">
        <v>236</v>
      </c>
      <c r="J20" s="9">
        <v>1889</v>
      </c>
      <c r="K20" s="9">
        <v>0.2</v>
      </c>
      <c r="L20" s="9">
        <f t="shared" si="0"/>
        <v>3.80537082458846</v>
      </c>
      <c r="M20" s="9"/>
      <c r="O20" s="9"/>
      <c r="P20" s="9"/>
      <c r="Q20" s="9"/>
      <c r="R20" s="9"/>
    </row>
    <row r="21" spans="1:18">
      <c r="A21" s="9">
        <v>15</v>
      </c>
      <c r="B21" s="9" t="s">
        <v>39</v>
      </c>
      <c r="C21" s="54">
        <v>0.208333333333333</v>
      </c>
      <c r="D21" s="9">
        <v>6</v>
      </c>
      <c r="E21" s="9">
        <v>10.79</v>
      </c>
      <c r="F21" s="9">
        <v>2.13</v>
      </c>
      <c r="G21" s="9">
        <v>300.738</v>
      </c>
      <c r="H21" s="9">
        <v>87471</v>
      </c>
      <c r="I21" s="9">
        <v>257</v>
      </c>
      <c r="J21" s="9">
        <v>2059</v>
      </c>
      <c r="K21" s="9">
        <v>0.5</v>
      </c>
      <c r="L21" s="9">
        <f t="shared" si="0"/>
        <v>3.4381452138423</v>
      </c>
      <c r="M21" s="9"/>
      <c r="O21" s="9"/>
      <c r="P21" s="9"/>
      <c r="Q21" s="9"/>
      <c r="R21" s="9"/>
    </row>
    <row r="22" spans="1:18">
      <c r="A22" s="9">
        <v>16</v>
      </c>
      <c r="B22" s="9" t="s">
        <v>40</v>
      </c>
      <c r="C22" s="54">
        <v>0.209027777777778</v>
      </c>
      <c r="D22" s="9">
        <v>79</v>
      </c>
      <c r="E22" s="9">
        <v>8.34</v>
      </c>
      <c r="F22" s="9">
        <v>1.56</v>
      </c>
      <c r="G22" s="9">
        <v>300.745</v>
      </c>
      <c r="H22" s="9">
        <v>61175</v>
      </c>
      <c r="I22" s="9">
        <v>172</v>
      </c>
      <c r="J22" s="9">
        <v>1377</v>
      </c>
      <c r="K22" s="9">
        <v>0.2</v>
      </c>
      <c r="L22" s="9">
        <f t="shared" si="0"/>
        <v>4.91614221495709</v>
      </c>
      <c r="M22" s="9"/>
      <c r="O22" s="9"/>
      <c r="P22" s="9"/>
      <c r="Q22" s="9"/>
      <c r="R22" s="9"/>
    </row>
    <row r="23" spans="1:18">
      <c r="A23" s="9">
        <v>17</v>
      </c>
      <c r="B23" s="9" t="s">
        <v>41</v>
      </c>
      <c r="C23" s="54">
        <v>0.210416666666667</v>
      </c>
      <c r="D23" s="9">
        <v>6</v>
      </c>
      <c r="E23" s="9">
        <v>6.75</v>
      </c>
      <c r="F23" s="9">
        <v>1.52</v>
      </c>
      <c r="G23" s="9">
        <v>301.722</v>
      </c>
      <c r="H23" s="9">
        <v>56358</v>
      </c>
      <c r="I23" s="9">
        <v>159</v>
      </c>
      <c r="J23" s="9">
        <v>1275</v>
      </c>
      <c r="K23" s="9">
        <v>0.2</v>
      </c>
      <c r="L23" s="9">
        <f t="shared" si="0"/>
        <v>5.353667624827</v>
      </c>
      <c r="M23" s="9"/>
      <c r="O23" s="9"/>
      <c r="P23" s="9"/>
      <c r="Q23" s="9"/>
      <c r="R23" s="9"/>
    </row>
    <row r="24" spans="1:18">
      <c r="A24" s="9">
        <v>18</v>
      </c>
      <c r="B24" s="9" t="s">
        <v>42</v>
      </c>
      <c r="C24" s="54">
        <v>0.213888888888889</v>
      </c>
      <c r="D24" s="9">
        <v>79</v>
      </c>
      <c r="E24" s="9">
        <v>8.24</v>
      </c>
      <c r="F24" s="9">
        <v>1.51</v>
      </c>
      <c r="G24" s="9">
        <v>306.721</v>
      </c>
      <c r="H24" s="9">
        <v>58902</v>
      </c>
      <c r="I24" s="9">
        <v>167</v>
      </c>
      <c r="J24" s="9">
        <v>1340</v>
      </c>
      <c r="K24" s="9">
        <v>0.2</v>
      </c>
      <c r="L24" s="9">
        <f t="shared" si="0"/>
        <v>5.20731044786255</v>
      </c>
      <c r="M24" s="9"/>
      <c r="O24" s="9"/>
      <c r="P24" s="9"/>
      <c r="Q24" s="9"/>
      <c r="R24" s="9"/>
    </row>
    <row r="25" spans="1:18">
      <c r="A25" s="9">
        <v>19</v>
      </c>
      <c r="B25" s="9" t="s">
        <v>43</v>
      </c>
      <c r="C25" s="54">
        <v>0.208333333333333</v>
      </c>
      <c r="D25" s="9">
        <v>6</v>
      </c>
      <c r="E25" s="9">
        <v>10.32</v>
      </c>
      <c r="F25" s="9">
        <v>2.1</v>
      </c>
      <c r="G25" s="9">
        <v>300.972</v>
      </c>
      <c r="H25" s="9">
        <v>51926</v>
      </c>
      <c r="I25" s="9">
        <v>146</v>
      </c>
      <c r="J25" s="9">
        <v>1175</v>
      </c>
      <c r="K25" s="9">
        <v>0.7</v>
      </c>
      <c r="L25" s="9">
        <f t="shared" si="0"/>
        <v>5.79617147479105</v>
      </c>
      <c r="M25" s="9"/>
      <c r="O25" s="9"/>
      <c r="P25" s="9"/>
      <c r="Q25" s="9"/>
      <c r="R25" s="9"/>
    </row>
    <row r="26" spans="1:18">
      <c r="A26" s="9">
        <v>20</v>
      </c>
      <c r="B26" s="50" t="s">
        <v>44</v>
      </c>
      <c r="C26" s="54">
        <v>0.209027777777778</v>
      </c>
      <c r="D26" s="9">
        <v>79</v>
      </c>
      <c r="E26" s="9">
        <v>9.01</v>
      </c>
      <c r="F26" s="9">
        <v>1.23</v>
      </c>
      <c r="G26" s="9">
        <v>299.495</v>
      </c>
      <c r="H26" s="9">
        <v>63070</v>
      </c>
      <c r="I26" s="9">
        <v>187</v>
      </c>
      <c r="J26" s="9">
        <v>1499</v>
      </c>
      <c r="K26" s="9">
        <v>0.3</v>
      </c>
      <c r="L26" s="9">
        <f t="shared" si="0"/>
        <v>4.74861265260821</v>
      </c>
      <c r="M26" s="9"/>
      <c r="O26" s="9"/>
      <c r="P26" s="9"/>
      <c r="Q26" s="9"/>
      <c r="R26" s="9"/>
    </row>
    <row r="27" spans="1:18">
      <c r="A27" s="63" t="s">
        <v>45</v>
      </c>
      <c r="B27" s="64"/>
      <c r="C27" s="65"/>
      <c r="D27" s="28">
        <f>AVERAGE(D17:D26)</f>
        <v>30.8</v>
      </c>
      <c r="E27" s="28">
        <f t="shared" ref="E27:L27" si="3">AVERAGE(E17:E26)</f>
        <v>8.325</v>
      </c>
      <c r="F27" s="28">
        <f t="shared" si="3"/>
        <v>1.692</v>
      </c>
      <c r="G27" s="28">
        <f t="shared" si="3"/>
        <v>301.9517</v>
      </c>
      <c r="H27" s="28">
        <f t="shared" si="3"/>
        <v>66346.1</v>
      </c>
      <c r="I27" s="28">
        <f t="shared" si="3"/>
        <v>189.6</v>
      </c>
      <c r="J27" s="81">
        <f t="shared" si="3"/>
        <v>1519.5</v>
      </c>
      <c r="K27" s="81">
        <f t="shared" si="3"/>
        <v>0.31</v>
      </c>
      <c r="L27" s="81">
        <f t="shared" si="3"/>
        <v>4.65443363276339</v>
      </c>
      <c r="M27" s="28"/>
      <c r="O27" s="9" t="s">
        <v>32</v>
      </c>
      <c r="P27" s="9" t="s">
        <v>33</v>
      </c>
      <c r="Q27" s="9" t="s">
        <v>34</v>
      </c>
      <c r="R27" s="9"/>
    </row>
    <row r="28" spans="1:18">
      <c r="A28" s="9"/>
      <c r="B28" s="9"/>
      <c r="C28" s="54"/>
      <c r="D28" s="9"/>
      <c r="E28" s="9"/>
      <c r="F28" s="9"/>
      <c r="G28" s="9"/>
      <c r="H28" s="9"/>
      <c r="I28" s="9"/>
      <c r="J28" s="9"/>
      <c r="K28" s="9"/>
      <c r="L28" s="9"/>
      <c r="M28" s="9"/>
      <c r="O28" s="9"/>
      <c r="P28" s="9"/>
      <c r="Q28" s="9"/>
      <c r="R28" s="9"/>
    </row>
    <row r="29" spans="1:18">
      <c r="A29" s="9">
        <v>21</v>
      </c>
      <c r="B29" s="9" t="s">
        <v>46</v>
      </c>
      <c r="C29" s="54">
        <v>0.208333333333333</v>
      </c>
      <c r="D29" s="9">
        <v>7</v>
      </c>
      <c r="E29" s="9">
        <v>8.26</v>
      </c>
      <c r="F29" s="9">
        <v>1.25</v>
      </c>
      <c r="G29" s="9">
        <v>299.794</v>
      </c>
      <c r="H29" s="9">
        <v>58880</v>
      </c>
      <c r="I29" s="9">
        <v>173</v>
      </c>
      <c r="J29" s="9">
        <v>1389</v>
      </c>
      <c r="K29" s="9">
        <v>0.2</v>
      </c>
      <c r="L29" s="9">
        <f t="shared" si="0"/>
        <v>5.09161005434783</v>
      </c>
      <c r="M29" s="9"/>
      <c r="O29" s="9"/>
      <c r="P29" s="9"/>
      <c r="Q29" s="9"/>
      <c r="R29" s="9"/>
    </row>
    <row r="30" spans="1:18">
      <c r="A30" s="9">
        <v>22</v>
      </c>
      <c r="B30" s="9" t="s">
        <v>47</v>
      </c>
      <c r="C30" s="54">
        <v>0.208333333333333</v>
      </c>
      <c r="D30" s="9">
        <v>16</v>
      </c>
      <c r="E30" s="9">
        <v>7.15</v>
      </c>
      <c r="F30" s="9">
        <v>1.39</v>
      </c>
      <c r="G30" s="9">
        <v>300.943</v>
      </c>
      <c r="H30" s="9">
        <v>55583</v>
      </c>
      <c r="I30" s="9">
        <v>164</v>
      </c>
      <c r="J30" s="9">
        <v>1312</v>
      </c>
      <c r="K30" s="9">
        <v>0.1</v>
      </c>
      <c r="L30" s="9">
        <f t="shared" si="0"/>
        <v>5.41429933612795</v>
      </c>
      <c r="M30" s="9"/>
      <c r="O30" s="9"/>
      <c r="P30" s="9"/>
      <c r="Q30" s="9"/>
      <c r="R30" s="9"/>
    </row>
    <row r="31" spans="1:18">
      <c r="A31" s="9">
        <v>23</v>
      </c>
      <c r="B31" s="9" t="s">
        <v>48</v>
      </c>
      <c r="C31" s="54">
        <v>0.208333333333333</v>
      </c>
      <c r="D31" s="9">
        <v>10</v>
      </c>
      <c r="E31" s="9">
        <v>7.36</v>
      </c>
      <c r="F31" s="9">
        <v>1.54</v>
      </c>
      <c r="G31" s="9">
        <v>300.304</v>
      </c>
      <c r="H31" s="9">
        <v>56361</v>
      </c>
      <c r="I31" s="9">
        <v>167</v>
      </c>
      <c r="J31" s="9">
        <v>1343</v>
      </c>
      <c r="K31" s="9">
        <v>0.3</v>
      </c>
      <c r="L31" s="9">
        <f t="shared" si="0"/>
        <v>5.32822341690176</v>
      </c>
      <c r="M31" s="9"/>
      <c r="O31" s="9"/>
      <c r="P31" s="9"/>
      <c r="Q31" s="9"/>
      <c r="R31" s="9"/>
    </row>
    <row r="32" spans="1:18">
      <c r="A32" s="9">
        <v>24</v>
      </c>
      <c r="B32" s="9" t="s">
        <v>49</v>
      </c>
      <c r="C32" s="54">
        <v>0.209027777777778</v>
      </c>
      <c r="D32" s="9">
        <v>66</v>
      </c>
      <c r="E32" s="9">
        <v>8.71</v>
      </c>
      <c r="F32" s="9">
        <v>1.56</v>
      </c>
      <c r="G32" s="9">
        <v>301.184</v>
      </c>
      <c r="H32" s="9">
        <v>60604</v>
      </c>
      <c r="I32" s="9">
        <v>177</v>
      </c>
      <c r="J32" s="9">
        <v>1422</v>
      </c>
      <c r="K32" s="9">
        <v>0.2</v>
      </c>
      <c r="L32" s="9">
        <f t="shared" si="0"/>
        <v>4.96970496996898</v>
      </c>
      <c r="M32" s="9"/>
      <c r="O32" s="9"/>
      <c r="P32" s="9"/>
      <c r="Q32" s="9"/>
      <c r="R32" s="9"/>
    </row>
    <row r="33" spans="1:18">
      <c r="A33" s="9">
        <v>25</v>
      </c>
      <c r="B33" s="9" t="s">
        <v>50</v>
      </c>
      <c r="C33" s="54">
        <v>0.209722222222222</v>
      </c>
      <c r="D33" s="9">
        <v>16</v>
      </c>
      <c r="E33" s="9">
        <v>8</v>
      </c>
      <c r="F33" s="9">
        <v>1.37</v>
      </c>
      <c r="G33" s="9">
        <v>301.835</v>
      </c>
      <c r="H33" s="9">
        <v>59522</v>
      </c>
      <c r="I33" s="9">
        <v>174</v>
      </c>
      <c r="J33" s="9">
        <v>1394</v>
      </c>
      <c r="K33" s="9">
        <v>0.2</v>
      </c>
      <c r="L33" s="9">
        <f t="shared" si="0"/>
        <v>5.0709821578576</v>
      </c>
      <c r="M33" s="9"/>
      <c r="O33" s="9"/>
      <c r="P33" s="9"/>
      <c r="Q33" s="9"/>
      <c r="R33" s="9"/>
    </row>
    <row r="34" spans="1:18">
      <c r="A34" s="9">
        <v>26</v>
      </c>
      <c r="B34" s="9" t="s">
        <v>51</v>
      </c>
      <c r="C34" s="54">
        <v>0.207638888888889</v>
      </c>
      <c r="D34" s="9">
        <v>24</v>
      </c>
      <c r="E34" s="9">
        <v>9.89</v>
      </c>
      <c r="F34" s="9">
        <v>1.6</v>
      </c>
      <c r="G34" s="9">
        <v>299.521</v>
      </c>
      <c r="H34" s="9">
        <v>60508</v>
      </c>
      <c r="I34" s="9">
        <v>185</v>
      </c>
      <c r="J34" s="9">
        <v>1486</v>
      </c>
      <c r="K34" s="9">
        <v>0.1</v>
      </c>
      <c r="L34" s="9">
        <f t="shared" si="0"/>
        <v>4.9501057711377</v>
      </c>
      <c r="M34" s="9"/>
      <c r="O34" s="9"/>
      <c r="P34" s="9"/>
      <c r="Q34" s="9"/>
      <c r="R34" s="9"/>
    </row>
    <row r="35" spans="1:18">
      <c r="A35" s="9">
        <v>27</v>
      </c>
      <c r="B35" s="9" t="s">
        <v>52</v>
      </c>
      <c r="C35" s="54">
        <v>0.209722222222222</v>
      </c>
      <c r="D35" s="9">
        <v>12</v>
      </c>
      <c r="E35" s="9">
        <v>4.48</v>
      </c>
      <c r="F35" s="9">
        <v>1.93</v>
      </c>
      <c r="G35" s="9">
        <v>298.047</v>
      </c>
      <c r="H35" s="9">
        <v>51572</v>
      </c>
      <c r="I35" s="9">
        <v>152</v>
      </c>
      <c r="J35" s="9">
        <v>1217</v>
      </c>
      <c r="K35" s="9">
        <v>0.1</v>
      </c>
      <c r="L35" s="9">
        <f t="shared" si="0"/>
        <v>5.77924067323354</v>
      </c>
      <c r="M35" s="9"/>
      <c r="O35" s="9"/>
      <c r="P35" s="9"/>
      <c r="Q35" s="9"/>
      <c r="R35" s="9"/>
    </row>
    <row r="36" spans="1:18">
      <c r="A36" s="9">
        <v>28</v>
      </c>
      <c r="B36" s="9" t="s">
        <v>53</v>
      </c>
      <c r="C36" s="54">
        <v>0.210416666666667</v>
      </c>
      <c r="D36" s="9">
        <v>16</v>
      </c>
      <c r="E36" s="9">
        <v>6.41</v>
      </c>
      <c r="F36" s="9">
        <v>1.66</v>
      </c>
      <c r="G36" s="9">
        <v>303.541</v>
      </c>
      <c r="H36" s="9">
        <v>56855</v>
      </c>
      <c r="I36" s="9">
        <v>166</v>
      </c>
      <c r="J36" s="9">
        <v>1333</v>
      </c>
      <c r="K36" s="9">
        <v>0.1</v>
      </c>
      <c r="L36" s="9">
        <f t="shared" si="0"/>
        <v>5.33886201741272</v>
      </c>
      <c r="M36" s="9"/>
      <c r="O36" s="9"/>
      <c r="P36" s="9"/>
      <c r="Q36" s="9"/>
      <c r="R36" s="9"/>
    </row>
    <row r="37" spans="1:18">
      <c r="A37" s="9">
        <v>29</v>
      </c>
      <c r="B37" s="9" t="s">
        <v>54</v>
      </c>
      <c r="C37" s="54">
        <v>0.206944444444444</v>
      </c>
      <c r="D37" s="9">
        <v>6</v>
      </c>
      <c r="E37" s="9">
        <v>10.16</v>
      </c>
      <c r="F37" s="9">
        <v>2.04</v>
      </c>
      <c r="G37" s="9">
        <v>296.429</v>
      </c>
      <c r="H37" s="9">
        <v>64354</v>
      </c>
      <c r="I37" s="9">
        <v>192</v>
      </c>
      <c r="J37" s="9">
        <v>1536</v>
      </c>
      <c r="K37" s="9">
        <v>0.1</v>
      </c>
      <c r="L37" s="9">
        <f t="shared" si="0"/>
        <v>4.60622494328247</v>
      </c>
      <c r="M37" s="9"/>
      <c r="O37" s="9"/>
      <c r="P37" s="9"/>
      <c r="Q37" s="9"/>
      <c r="R37" s="9"/>
    </row>
    <row r="38" spans="1:18">
      <c r="A38" s="9">
        <v>30</v>
      </c>
      <c r="B38" s="9" t="s">
        <v>55</v>
      </c>
      <c r="C38" s="54">
        <v>0.209027777777778</v>
      </c>
      <c r="D38" s="9">
        <v>84</v>
      </c>
      <c r="E38" s="9">
        <v>9.81</v>
      </c>
      <c r="F38" s="9">
        <v>1.64</v>
      </c>
      <c r="G38" s="9">
        <v>299.414</v>
      </c>
      <c r="H38" s="9">
        <v>64030</v>
      </c>
      <c r="I38" s="9">
        <v>190</v>
      </c>
      <c r="J38" s="9">
        <v>1521</v>
      </c>
      <c r="K38" s="9">
        <v>0.2</v>
      </c>
      <c r="L38" s="9">
        <f t="shared" si="0"/>
        <v>4.67615180384195</v>
      </c>
      <c r="M38" s="9"/>
      <c r="O38" s="9"/>
      <c r="P38" s="9"/>
      <c r="Q38" s="9"/>
      <c r="R38" s="9"/>
    </row>
    <row r="39" spans="1:18">
      <c r="A39" s="63" t="s">
        <v>56</v>
      </c>
      <c r="B39" s="64"/>
      <c r="C39" s="65"/>
      <c r="D39" s="28">
        <f>AVERAGE(D29:D38)</f>
        <v>25.7</v>
      </c>
      <c r="E39" s="28">
        <f t="shared" ref="E39:L39" si="4">AVERAGE(E29:E38)</f>
        <v>8.023</v>
      </c>
      <c r="F39" s="28">
        <f t="shared" si="4"/>
        <v>1.598</v>
      </c>
      <c r="G39" s="28">
        <f t="shared" si="4"/>
        <v>300.1012</v>
      </c>
      <c r="H39" s="28">
        <f t="shared" si="4"/>
        <v>58826.9</v>
      </c>
      <c r="I39" s="28">
        <f t="shared" si="4"/>
        <v>174</v>
      </c>
      <c r="J39" s="81">
        <f t="shared" si="4"/>
        <v>1395.3</v>
      </c>
      <c r="K39" s="81">
        <f t="shared" si="4"/>
        <v>0.16</v>
      </c>
      <c r="L39" s="81">
        <f t="shared" si="4"/>
        <v>5.12254051441125</v>
      </c>
      <c r="M39" s="28"/>
      <c r="O39" s="9" t="s">
        <v>32</v>
      </c>
      <c r="P39" s="9" t="s">
        <v>33</v>
      </c>
      <c r="Q39" s="9" t="s">
        <v>34</v>
      </c>
      <c r="R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</sheetData>
  <mergeCells count="15">
    <mergeCell ref="A1:D1"/>
    <mergeCell ref="D3:F3"/>
    <mergeCell ref="I3:J3"/>
    <mergeCell ref="O3:R3"/>
    <mergeCell ref="A15:C15"/>
    <mergeCell ref="A27:C27"/>
    <mergeCell ref="A39:C39"/>
    <mergeCell ref="A3:A4"/>
    <mergeCell ref="B3:B4"/>
    <mergeCell ref="C3:C4"/>
    <mergeCell ref="G3:G4"/>
    <mergeCell ref="H3:H4"/>
    <mergeCell ref="K3:K4"/>
    <mergeCell ref="L3:L4"/>
    <mergeCell ref="M3:M4"/>
  </mergeCells>
  <pageMargins left="0.7" right="0.7" top="0.75" bottom="0.75" header="0.3" footer="0.3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opLeftCell="E37" workbookViewId="0">
      <selection activeCell="A4" sqref="A4:O5"/>
    </sheetView>
  </sheetViews>
  <sheetFormatPr defaultColWidth="9.14035087719298" defaultRowHeight="14.4"/>
  <cols>
    <col min="1" max="1" width="3.57017543859649" style="50" customWidth="1"/>
    <col min="2" max="2" width="17" style="50" customWidth="1"/>
    <col min="3" max="3" width="9.85964912280702" style="50" customWidth="1"/>
    <col min="4" max="4" width="9.14035087719298" style="50"/>
    <col min="5" max="5" width="10.140350877193" style="50" customWidth="1"/>
    <col min="6" max="6" width="9.14035087719298" style="50"/>
    <col min="7" max="8" width="12.859649122807" style="51" customWidth="1"/>
    <col min="9" max="9" width="10.859649122807" style="51" customWidth="1"/>
    <col min="10" max="10" width="12" style="51" customWidth="1"/>
    <col min="11" max="11" width="12" style="52" customWidth="1"/>
    <col min="12" max="12" width="14.4298245614035" style="50" customWidth="1"/>
    <col min="13" max="13" width="12.2894736842105" style="50" customWidth="1"/>
    <col min="14" max="14" width="18.4298245614035" style="50" customWidth="1"/>
    <col min="15" max="15" width="15" style="50" customWidth="1"/>
    <col min="16" max="16" width="11.5701754385965" style="50" customWidth="1"/>
    <col min="17" max="17" width="9.14035087719298" style="50"/>
    <col min="18" max="18" width="12.5701754385965" style="50" customWidth="1"/>
    <col min="19" max="19" width="14.859649122807" style="50" customWidth="1"/>
    <col min="20" max="20" width="15.2894736842105" style="50" customWidth="1"/>
    <col min="21" max="16384" width="9.14035087719298" style="50"/>
  </cols>
  <sheetData>
    <row r="1" spans="1:15">
      <c r="A1" s="29" t="s">
        <v>57</v>
      </c>
      <c r="D1" s="29"/>
      <c r="N1" s="69" t="s">
        <v>58</v>
      </c>
      <c r="O1" s="69" t="s">
        <v>59</v>
      </c>
    </row>
    <row r="2" ht="57" customHeight="1" spans="14:15">
      <c r="N2" s="69"/>
      <c r="O2" s="69"/>
    </row>
    <row r="3" ht="18" customHeight="1" spans="2:15">
      <c r="B3" s="50" t="s">
        <v>60</v>
      </c>
      <c r="N3" s="69"/>
      <c r="O3" s="69"/>
    </row>
    <row r="4" ht="15" customHeight="1" spans="1:21">
      <c r="A4" s="32" t="s">
        <v>1</v>
      </c>
      <c r="B4" s="32" t="s">
        <v>2</v>
      </c>
      <c r="C4" s="32" t="s">
        <v>3</v>
      </c>
      <c r="D4" s="53" t="s">
        <v>4</v>
      </c>
      <c r="E4" s="53"/>
      <c r="F4" s="53"/>
      <c r="G4" s="34" t="s">
        <v>6</v>
      </c>
      <c r="H4" s="35"/>
      <c r="I4" s="35"/>
      <c r="J4" s="34" t="s">
        <v>5</v>
      </c>
      <c r="K4" s="40"/>
      <c r="L4" s="32" t="s">
        <v>7</v>
      </c>
      <c r="M4" s="32"/>
      <c r="N4" s="32" t="s">
        <v>61</v>
      </c>
      <c r="O4" s="32" t="s">
        <v>9</v>
      </c>
      <c r="P4" s="32" t="s">
        <v>10</v>
      </c>
      <c r="R4" s="9" t="s">
        <v>11</v>
      </c>
      <c r="S4" s="9"/>
      <c r="T4" s="9"/>
      <c r="U4" s="9"/>
    </row>
    <row r="5" spans="1:21">
      <c r="A5" s="32"/>
      <c r="B5" s="32"/>
      <c r="C5" s="32"/>
      <c r="D5" s="53" t="s">
        <v>12</v>
      </c>
      <c r="E5" s="53" t="s">
        <v>13</v>
      </c>
      <c r="F5" s="53" t="s">
        <v>14</v>
      </c>
      <c r="G5" s="32" t="s">
        <v>62</v>
      </c>
      <c r="H5" s="32" t="s">
        <v>63</v>
      </c>
      <c r="I5" s="32" t="s">
        <v>64</v>
      </c>
      <c r="J5" s="32" t="s">
        <v>62</v>
      </c>
      <c r="K5" s="42" t="s">
        <v>63</v>
      </c>
      <c r="L5" s="36" t="s">
        <v>15</v>
      </c>
      <c r="M5" s="36" t="s">
        <v>16</v>
      </c>
      <c r="N5" s="32"/>
      <c r="O5" s="32"/>
      <c r="P5" s="32"/>
      <c r="R5" s="9" t="s">
        <v>17</v>
      </c>
      <c r="S5" s="9" t="s">
        <v>18</v>
      </c>
      <c r="T5" s="9" t="s">
        <v>19</v>
      </c>
      <c r="U5" s="9" t="s">
        <v>20</v>
      </c>
    </row>
    <row r="6" spans="1:21">
      <c r="A6" s="9">
        <v>1</v>
      </c>
      <c r="B6" s="9" t="s">
        <v>65</v>
      </c>
      <c r="C6" s="54">
        <v>0.109722222222222</v>
      </c>
      <c r="D6" s="9"/>
      <c r="E6" s="9"/>
      <c r="F6" s="9"/>
      <c r="G6" s="55">
        <v>31441</v>
      </c>
      <c r="H6" s="55">
        <v>29695</v>
      </c>
      <c r="I6" s="70">
        <v>0.944</v>
      </c>
      <c r="J6" s="55" t="s">
        <v>66</v>
      </c>
      <c r="K6" s="71">
        <v>158.89</v>
      </c>
      <c r="L6" s="9">
        <v>144</v>
      </c>
      <c r="M6" s="9">
        <v>1157</v>
      </c>
      <c r="N6" s="9">
        <f t="shared" ref="N6:N18" si="0">((G6-H6)/G6)*100</f>
        <v>5.55325848414491</v>
      </c>
      <c r="O6" s="9">
        <f>(K6/H6)*1000</f>
        <v>5.35073244653982</v>
      </c>
      <c r="P6" s="9"/>
      <c r="R6" s="9"/>
      <c r="S6" s="9"/>
      <c r="T6" s="9"/>
      <c r="U6" s="9"/>
    </row>
    <row r="7" spans="1:21">
      <c r="A7" s="9">
        <v>2</v>
      </c>
      <c r="B7" s="9" t="s">
        <v>67</v>
      </c>
      <c r="C7" s="54">
        <v>0.306944444444444</v>
      </c>
      <c r="D7" s="9"/>
      <c r="E7" s="9"/>
      <c r="F7" s="9"/>
      <c r="G7" s="55">
        <v>152568</v>
      </c>
      <c r="H7" s="55">
        <v>147552</v>
      </c>
      <c r="I7" s="70">
        <v>0.967</v>
      </c>
      <c r="J7" s="72">
        <v>442295</v>
      </c>
      <c r="K7" s="71">
        <v>442.295</v>
      </c>
      <c r="L7" s="9">
        <v>266</v>
      </c>
      <c r="M7" s="9">
        <v>2129</v>
      </c>
      <c r="N7" s="9">
        <f t="shared" si="0"/>
        <v>3.28771433065912</v>
      </c>
      <c r="O7" s="9">
        <f t="shared" ref="O7:O18" si="1">(K7/H7)*1000</f>
        <v>2.99755340490132</v>
      </c>
      <c r="P7" s="9"/>
      <c r="R7" s="9"/>
      <c r="S7" s="9"/>
      <c r="T7" s="9"/>
      <c r="U7" s="9"/>
    </row>
    <row r="8" spans="1:21">
      <c r="A8" s="9">
        <v>3</v>
      </c>
      <c r="B8" s="9" t="s">
        <v>68</v>
      </c>
      <c r="C8" s="54">
        <v>0.209027777777778</v>
      </c>
      <c r="D8" s="9"/>
      <c r="E8" s="9"/>
      <c r="F8" s="9"/>
      <c r="G8" s="55">
        <v>97867</v>
      </c>
      <c r="H8" s="55">
        <v>94613</v>
      </c>
      <c r="I8" s="70">
        <v>0.967</v>
      </c>
      <c r="J8" s="72">
        <v>301656</v>
      </c>
      <c r="K8" s="73">
        <v>301.656</v>
      </c>
      <c r="L8" s="9">
        <v>240</v>
      </c>
      <c r="M8" s="9">
        <v>1925</v>
      </c>
      <c r="N8" s="9">
        <f t="shared" si="0"/>
        <v>3.3249205554477</v>
      </c>
      <c r="O8" s="9">
        <f t="shared" si="1"/>
        <v>3.18831450223542</v>
      </c>
      <c r="P8" s="9"/>
      <c r="R8" s="9"/>
      <c r="S8" s="9"/>
      <c r="T8" s="9"/>
      <c r="U8" s="9"/>
    </row>
    <row r="9" spans="1:21">
      <c r="A9" s="9">
        <v>4</v>
      </c>
      <c r="B9" s="9" t="s">
        <v>69</v>
      </c>
      <c r="C9" s="54">
        <v>0.216666666666667</v>
      </c>
      <c r="D9" s="9"/>
      <c r="E9" s="9"/>
      <c r="F9" s="9"/>
      <c r="G9" s="9">
        <v>97812</v>
      </c>
      <c r="H9" s="55">
        <v>92725</v>
      </c>
      <c r="I9" s="70">
        <v>0.948</v>
      </c>
      <c r="J9" s="74">
        <v>312843</v>
      </c>
      <c r="K9" s="73">
        <v>312.843</v>
      </c>
      <c r="L9" s="9">
        <v>205</v>
      </c>
      <c r="M9" s="9">
        <v>1645</v>
      </c>
      <c r="N9" s="9">
        <f t="shared" si="0"/>
        <v>5.2007933586881</v>
      </c>
      <c r="O9" s="9">
        <f t="shared" si="1"/>
        <v>3.3738797519547</v>
      </c>
      <c r="P9" s="9"/>
      <c r="R9" s="9"/>
      <c r="S9" s="9"/>
      <c r="T9" s="9"/>
      <c r="U9" s="9"/>
    </row>
    <row r="10" spans="1:21">
      <c r="A10" s="9">
        <v>5</v>
      </c>
      <c r="B10" s="9" t="s">
        <v>70</v>
      </c>
      <c r="C10" s="56">
        <v>0.209722222222222</v>
      </c>
      <c r="D10" s="9"/>
      <c r="E10" s="9"/>
      <c r="F10" s="9"/>
      <c r="G10" s="55">
        <v>94640</v>
      </c>
      <c r="H10" s="9">
        <v>91096</v>
      </c>
      <c r="I10" s="16">
        <v>0.963</v>
      </c>
      <c r="J10" s="72">
        <v>302315</v>
      </c>
      <c r="K10" s="71">
        <v>302.315</v>
      </c>
      <c r="L10" s="74">
        <v>222</v>
      </c>
      <c r="M10" s="9">
        <v>1778</v>
      </c>
      <c r="N10" s="9">
        <f t="shared" si="0"/>
        <v>3.7447168216399</v>
      </c>
      <c r="O10" s="9">
        <f t="shared" si="1"/>
        <v>3.31864187231053</v>
      </c>
      <c r="P10" s="9"/>
      <c r="R10" s="9"/>
      <c r="S10" s="9"/>
      <c r="T10" s="9"/>
      <c r="U10" s="9"/>
    </row>
    <row r="11" spans="1:21">
      <c r="A11" s="9">
        <v>6</v>
      </c>
      <c r="B11" s="9" t="s">
        <v>71</v>
      </c>
      <c r="C11" s="56">
        <v>0.208333333333333</v>
      </c>
      <c r="D11" s="9"/>
      <c r="E11" s="9"/>
      <c r="F11" s="9"/>
      <c r="G11" s="55">
        <v>93625</v>
      </c>
      <c r="H11" s="9">
        <v>90377</v>
      </c>
      <c r="I11" s="16">
        <v>0.965</v>
      </c>
      <c r="J11" s="74">
        <v>300801</v>
      </c>
      <c r="K11" s="71">
        <v>300.801</v>
      </c>
      <c r="L11" s="9">
        <v>222</v>
      </c>
      <c r="M11" s="9">
        <v>1777</v>
      </c>
      <c r="N11" s="9">
        <f t="shared" si="0"/>
        <v>3.46915887850467</v>
      </c>
      <c r="O11" s="9">
        <f t="shared" si="1"/>
        <v>3.32829149009151</v>
      </c>
      <c r="P11" s="9"/>
      <c r="R11" s="9"/>
      <c r="S11" s="9"/>
      <c r="T11" s="9"/>
      <c r="U11" s="9"/>
    </row>
    <row r="12" spans="1:21">
      <c r="A12" s="9">
        <v>7</v>
      </c>
      <c r="B12" s="9" t="s">
        <v>72</v>
      </c>
      <c r="C12" s="56">
        <v>0.211111111111111</v>
      </c>
      <c r="D12" s="9"/>
      <c r="E12" s="9"/>
      <c r="F12" s="9"/>
      <c r="G12" s="9">
        <v>103481</v>
      </c>
      <c r="H12" s="9">
        <v>99306</v>
      </c>
      <c r="I12" s="16">
        <v>0.96</v>
      </c>
      <c r="J12" s="74">
        <v>304243</v>
      </c>
      <c r="K12" s="71">
        <v>304.243</v>
      </c>
      <c r="L12" s="9">
        <v>240</v>
      </c>
      <c r="M12" s="9">
        <v>1926</v>
      </c>
      <c r="N12" s="9">
        <f t="shared" si="0"/>
        <v>4.03455706844735</v>
      </c>
      <c r="O12" s="9">
        <f t="shared" si="1"/>
        <v>3.0636920226371</v>
      </c>
      <c r="P12" s="9"/>
      <c r="R12" s="9"/>
      <c r="S12" s="9"/>
      <c r="T12" s="9"/>
      <c r="U12" s="9"/>
    </row>
    <row r="13" spans="1:21">
      <c r="A13" s="9">
        <v>8</v>
      </c>
      <c r="B13" s="9" t="s">
        <v>73</v>
      </c>
      <c r="C13" s="56">
        <v>0.210416666666667</v>
      </c>
      <c r="D13" s="9"/>
      <c r="E13" s="9"/>
      <c r="F13" s="9"/>
      <c r="G13" s="55">
        <v>74389</v>
      </c>
      <c r="H13" s="9">
        <v>69421</v>
      </c>
      <c r="I13" s="16">
        <v>0.933</v>
      </c>
      <c r="J13" s="72">
        <v>303957</v>
      </c>
      <c r="K13" s="71">
        <v>303.957</v>
      </c>
      <c r="L13" s="9">
        <v>110</v>
      </c>
      <c r="M13" s="9">
        <v>887</v>
      </c>
      <c r="N13" s="9">
        <f t="shared" si="0"/>
        <v>6.6784067536867</v>
      </c>
      <c r="O13" s="9">
        <f t="shared" si="1"/>
        <v>4.37845896774751</v>
      </c>
      <c r="P13" s="9"/>
      <c r="R13" s="9"/>
      <c r="S13" s="9"/>
      <c r="T13" s="9"/>
      <c r="U13" s="9"/>
    </row>
    <row r="14" spans="1:21">
      <c r="A14" s="9">
        <v>9</v>
      </c>
      <c r="B14" s="9" t="s">
        <v>74</v>
      </c>
      <c r="C14" s="56">
        <v>0.208333333333333</v>
      </c>
      <c r="D14" s="9"/>
      <c r="E14" s="9"/>
      <c r="F14" s="9"/>
      <c r="G14" s="9">
        <v>73518</v>
      </c>
      <c r="H14" s="9">
        <v>69497</v>
      </c>
      <c r="I14" s="16">
        <v>0.945</v>
      </c>
      <c r="J14" s="74">
        <v>300774</v>
      </c>
      <c r="K14" s="73">
        <v>300.774</v>
      </c>
      <c r="L14" s="9">
        <v>118</v>
      </c>
      <c r="M14" s="9">
        <v>947</v>
      </c>
      <c r="N14" s="9">
        <f t="shared" si="0"/>
        <v>5.46940885225387</v>
      </c>
      <c r="O14" s="9">
        <f t="shared" si="1"/>
        <v>4.32787026778134</v>
      </c>
      <c r="P14" s="9"/>
      <c r="R14" s="9"/>
      <c r="S14" s="9"/>
      <c r="T14" s="9"/>
      <c r="U14" s="9"/>
    </row>
    <row r="15" spans="1:21">
      <c r="A15" s="9">
        <v>10</v>
      </c>
      <c r="B15" s="9" t="s">
        <v>75</v>
      </c>
      <c r="C15" s="56">
        <v>0.214583333333333</v>
      </c>
      <c r="D15" s="9"/>
      <c r="E15" s="9"/>
      <c r="F15" s="9"/>
      <c r="G15" s="9">
        <v>80380</v>
      </c>
      <c r="H15" s="9">
        <v>73913</v>
      </c>
      <c r="I15" s="16">
        <v>0.92</v>
      </c>
      <c r="J15" s="74">
        <v>309742</v>
      </c>
      <c r="K15" s="71">
        <v>309.742</v>
      </c>
      <c r="L15" s="9">
        <v>94</v>
      </c>
      <c r="M15" s="9">
        <v>755</v>
      </c>
      <c r="N15" s="9">
        <f t="shared" si="0"/>
        <v>8.04553371485444</v>
      </c>
      <c r="O15" s="9">
        <f t="shared" si="1"/>
        <v>4.19062952389972</v>
      </c>
      <c r="P15" s="9"/>
      <c r="R15" s="9"/>
      <c r="S15" s="9"/>
      <c r="T15" s="9"/>
      <c r="U15" s="9"/>
    </row>
    <row r="16" spans="1:21">
      <c r="A16" s="9">
        <v>11</v>
      </c>
      <c r="B16" s="57" t="s">
        <v>76</v>
      </c>
      <c r="C16" s="56">
        <v>0.211805555555556</v>
      </c>
      <c r="D16" s="9"/>
      <c r="E16" s="9"/>
      <c r="F16" s="9"/>
      <c r="G16" s="9">
        <v>77649</v>
      </c>
      <c r="H16" s="9">
        <v>72532</v>
      </c>
      <c r="I16" s="16">
        <v>0.934</v>
      </c>
      <c r="J16" s="74">
        <v>305005</v>
      </c>
      <c r="K16" s="73">
        <v>305.005</v>
      </c>
      <c r="L16" s="9">
        <v>100</v>
      </c>
      <c r="M16" s="9">
        <v>801</v>
      </c>
      <c r="N16" s="9">
        <f t="shared" si="0"/>
        <v>6.58991100980051</v>
      </c>
      <c r="O16" s="9">
        <f t="shared" si="1"/>
        <v>4.20510946892406</v>
      </c>
      <c r="P16" s="9"/>
      <c r="R16" s="9"/>
      <c r="S16" s="9"/>
      <c r="T16" s="9"/>
      <c r="U16" s="9"/>
    </row>
    <row r="17" spans="1:21">
      <c r="A17" s="9">
        <v>12</v>
      </c>
      <c r="B17" s="57" t="s">
        <v>77</v>
      </c>
      <c r="C17" s="56">
        <v>0.209722222222222</v>
      </c>
      <c r="D17" s="9"/>
      <c r="E17" s="9"/>
      <c r="F17" s="9"/>
      <c r="G17" s="9">
        <v>77638</v>
      </c>
      <c r="H17" s="9">
        <v>72047</v>
      </c>
      <c r="I17" s="16">
        <v>0.928</v>
      </c>
      <c r="J17" s="74">
        <v>302301</v>
      </c>
      <c r="K17" s="71">
        <v>302.301</v>
      </c>
      <c r="L17" s="9">
        <v>100</v>
      </c>
      <c r="M17" s="9">
        <v>801</v>
      </c>
      <c r="N17" s="9">
        <f t="shared" si="0"/>
        <v>7.20137046291764</v>
      </c>
      <c r="O17" s="9">
        <f t="shared" si="1"/>
        <v>4.19588601884881</v>
      </c>
      <c r="P17" s="9"/>
      <c r="R17" s="9"/>
      <c r="S17" s="9"/>
      <c r="T17" s="9"/>
      <c r="U17" s="9"/>
    </row>
    <row r="18" spans="1:21">
      <c r="A18" s="9">
        <v>13</v>
      </c>
      <c r="B18" s="57" t="s">
        <v>78</v>
      </c>
      <c r="C18" s="56">
        <v>0.208333333333333</v>
      </c>
      <c r="D18" s="9"/>
      <c r="E18" s="9"/>
      <c r="F18" s="9"/>
      <c r="G18" s="9">
        <v>70632</v>
      </c>
      <c r="H18" s="9">
        <v>66443</v>
      </c>
      <c r="I18" s="16">
        <v>0.941</v>
      </c>
      <c r="J18" s="74">
        <v>300702</v>
      </c>
      <c r="K18" s="73">
        <v>300.702</v>
      </c>
      <c r="L18" s="9">
        <v>79</v>
      </c>
      <c r="M18" s="9">
        <v>635</v>
      </c>
      <c r="N18" s="9">
        <f t="shared" si="0"/>
        <v>5.93073960810964</v>
      </c>
      <c r="O18" s="9">
        <f t="shared" si="1"/>
        <v>4.52571376969733</v>
      </c>
      <c r="P18" s="9"/>
      <c r="R18" s="9"/>
      <c r="S18" s="9"/>
      <c r="T18" s="9"/>
      <c r="U18" s="9"/>
    </row>
    <row r="19" spans="1:21">
      <c r="A19" s="9"/>
      <c r="B19" s="57"/>
      <c r="C19" s="56"/>
      <c r="D19" s="9"/>
      <c r="E19" s="9"/>
      <c r="F19" s="9"/>
      <c r="G19" s="9"/>
      <c r="H19" s="9"/>
      <c r="I19" s="16"/>
      <c r="J19" s="74"/>
      <c r="K19" s="73"/>
      <c r="L19" s="9">
        <f>AVERAGE(L6:L18)</f>
        <v>164.615384615385</v>
      </c>
      <c r="M19" s="9">
        <f>AVERAGE(M6:M18)</f>
        <v>1320.23076923077</v>
      </c>
      <c r="N19" s="9">
        <f>AVERAGE(N6:N18)</f>
        <v>5.27157614608881</v>
      </c>
      <c r="O19" s="9">
        <f>AVERAGE(O6:O18)</f>
        <v>3.88036719288994</v>
      </c>
      <c r="P19" s="9"/>
      <c r="R19" s="9"/>
      <c r="S19" s="9"/>
      <c r="T19" s="9"/>
      <c r="U19" s="9"/>
    </row>
    <row r="20" spans="1:21">
      <c r="A20" s="9"/>
      <c r="B20" s="57" t="s">
        <v>79</v>
      </c>
      <c r="C20" s="56"/>
      <c r="D20" s="9"/>
      <c r="E20" s="9"/>
      <c r="F20" s="9"/>
      <c r="G20" s="9"/>
      <c r="H20" s="9"/>
      <c r="I20" s="16"/>
      <c r="J20" s="74"/>
      <c r="K20" s="73"/>
      <c r="L20" s="9"/>
      <c r="M20" s="9"/>
      <c r="N20" s="9"/>
      <c r="O20" s="9"/>
      <c r="P20" s="9"/>
      <c r="R20" s="9"/>
      <c r="S20" s="9"/>
      <c r="T20" s="9"/>
      <c r="U20" s="9"/>
    </row>
    <row r="21" s="48" customFormat="1" spans="1:21">
      <c r="A21" s="9">
        <v>14</v>
      </c>
      <c r="B21" s="58" t="s">
        <v>80</v>
      </c>
      <c r="C21" s="59">
        <v>0.210416666666667</v>
      </c>
      <c r="D21" s="58"/>
      <c r="E21" s="58"/>
      <c r="F21" s="58"/>
      <c r="G21" s="58">
        <v>59793</v>
      </c>
      <c r="H21" s="58">
        <v>55402</v>
      </c>
      <c r="I21" s="58" t="s">
        <v>81</v>
      </c>
      <c r="J21" s="75">
        <v>303164</v>
      </c>
      <c r="K21" s="76">
        <v>303.164</v>
      </c>
      <c r="L21" s="58">
        <v>108</v>
      </c>
      <c r="M21" s="58">
        <v>864</v>
      </c>
      <c r="N21" s="58">
        <f t="shared" ref="N21:N33" si="2">((G21-H21)/G21)*100</f>
        <v>7.3436689913535</v>
      </c>
      <c r="O21" s="58">
        <f>(K21/H21)*1000</f>
        <v>5.4720768203314</v>
      </c>
      <c r="P21" s="58"/>
      <c r="R21" s="58"/>
      <c r="S21" s="58"/>
      <c r="T21" s="58"/>
      <c r="U21" s="58"/>
    </row>
    <row r="22" spans="1:21">
      <c r="A22" s="9">
        <v>15</v>
      </c>
      <c r="B22" s="9" t="s">
        <v>82</v>
      </c>
      <c r="C22" s="60">
        <v>0.113194444444444</v>
      </c>
      <c r="D22" s="9"/>
      <c r="E22" s="9"/>
      <c r="F22" s="9"/>
      <c r="G22" s="9">
        <v>43446</v>
      </c>
      <c r="H22" s="9">
        <v>41381</v>
      </c>
      <c r="I22" s="9" t="s">
        <v>83</v>
      </c>
      <c r="J22" s="72">
        <v>163203</v>
      </c>
      <c r="K22" s="71">
        <v>163.203</v>
      </c>
      <c r="L22" s="9">
        <v>155</v>
      </c>
      <c r="M22" s="9">
        <v>1243</v>
      </c>
      <c r="N22" s="9">
        <f t="shared" si="2"/>
        <v>4.75302674584542</v>
      </c>
      <c r="O22" s="9">
        <f t="shared" ref="O22:O33" si="3">(K22/H22)*1000</f>
        <v>3.94391145694884</v>
      </c>
      <c r="P22" s="9"/>
      <c r="R22" s="9"/>
      <c r="S22" s="9"/>
      <c r="T22" s="9"/>
      <c r="U22" s="9"/>
    </row>
    <row r="23" spans="1:21">
      <c r="A23" s="9">
        <v>16</v>
      </c>
      <c r="B23" s="9" t="s">
        <v>84</v>
      </c>
      <c r="C23" s="60">
        <v>0.139583333333333</v>
      </c>
      <c r="D23" s="9"/>
      <c r="E23" s="9"/>
      <c r="F23" s="9"/>
      <c r="G23" s="9">
        <v>55845</v>
      </c>
      <c r="H23" s="9">
        <v>52644</v>
      </c>
      <c r="I23" s="9" t="s">
        <v>85</v>
      </c>
      <c r="J23" s="74">
        <v>201114</v>
      </c>
      <c r="K23" s="73">
        <v>201.114</v>
      </c>
      <c r="L23" s="9">
        <v>155</v>
      </c>
      <c r="M23" s="9">
        <v>1244</v>
      </c>
      <c r="N23" s="9">
        <f t="shared" si="2"/>
        <v>5.73193661026054</v>
      </c>
      <c r="O23" s="9">
        <f t="shared" si="3"/>
        <v>3.82026441759745</v>
      </c>
      <c r="P23" s="9"/>
      <c r="R23" s="9"/>
      <c r="S23" s="9"/>
      <c r="T23" s="9"/>
      <c r="U23" s="9"/>
    </row>
    <row r="24" spans="1:21">
      <c r="A24" s="9">
        <v>17</v>
      </c>
      <c r="B24" s="61" t="s">
        <v>86</v>
      </c>
      <c r="C24" s="60">
        <v>0.277777777777778</v>
      </c>
      <c r="D24" s="9"/>
      <c r="E24" s="9"/>
      <c r="F24" s="9"/>
      <c r="G24" s="9">
        <v>115666</v>
      </c>
      <c r="H24" s="9">
        <v>110520</v>
      </c>
      <c r="I24" s="9" t="s">
        <v>87</v>
      </c>
      <c r="J24" s="74">
        <v>400851</v>
      </c>
      <c r="K24" s="71">
        <v>400.851</v>
      </c>
      <c r="L24" s="9">
        <v>120</v>
      </c>
      <c r="M24" s="9">
        <v>966</v>
      </c>
      <c r="N24" s="9">
        <f t="shared" si="2"/>
        <v>4.44901699721612</v>
      </c>
      <c r="O24" s="9">
        <f t="shared" si="3"/>
        <v>3.62695439739414</v>
      </c>
      <c r="P24" s="9"/>
      <c r="R24" s="9"/>
      <c r="S24" s="9"/>
      <c r="T24" s="9"/>
      <c r="U24" s="9"/>
    </row>
    <row r="25" spans="1:21">
      <c r="A25" s="9">
        <v>18</v>
      </c>
      <c r="B25" s="9" t="s">
        <v>88</v>
      </c>
      <c r="C25" s="56">
        <v>0.416666666666667</v>
      </c>
      <c r="D25" s="9"/>
      <c r="E25" s="9"/>
      <c r="F25" s="9"/>
      <c r="G25" s="9">
        <v>210113</v>
      </c>
      <c r="H25" s="9">
        <v>192633</v>
      </c>
      <c r="I25" s="9" t="s">
        <v>89</v>
      </c>
      <c r="J25" s="74">
        <v>600602</v>
      </c>
      <c r="K25" s="77">
        <v>600.6</v>
      </c>
      <c r="L25" s="9">
        <v>140</v>
      </c>
      <c r="M25" s="9">
        <v>1121</v>
      </c>
      <c r="N25" s="9">
        <f t="shared" si="2"/>
        <v>8.31933293037556</v>
      </c>
      <c r="O25" s="9">
        <f t="shared" si="3"/>
        <v>3.11784585195683</v>
      </c>
      <c r="P25" s="9"/>
      <c r="R25" s="9"/>
      <c r="S25" s="9"/>
      <c r="T25" s="9"/>
      <c r="U25" s="9"/>
    </row>
    <row r="26" spans="1:21">
      <c r="A26" s="9">
        <v>19</v>
      </c>
      <c r="B26" s="9" t="s">
        <v>90</v>
      </c>
      <c r="C26" s="60">
        <v>0.0423611111111111</v>
      </c>
      <c r="D26" s="9"/>
      <c r="E26" s="9"/>
      <c r="F26" s="9"/>
      <c r="G26" s="9">
        <v>21957</v>
      </c>
      <c r="H26" s="9">
        <v>21198</v>
      </c>
      <c r="I26" s="9" t="s">
        <v>91</v>
      </c>
      <c r="J26" s="72">
        <v>61079</v>
      </c>
      <c r="K26" s="77">
        <v>61.07</v>
      </c>
      <c r="L26" s="9">
        <v>165</v>
      </c>
      <c r="M26" s="9">
        <v>1324</v>
      </c>
      <c r="N26" s="9">
        <f t="shared" si="2"/>
        <v>3.45675638748463</v>
      </c>
      <c r="O26" s="9">
        <f t="shared" si="3"/>
        <v>2.88093216341164</v>
      </c>
      <c r="P26" s="9"/>
      <c r="R26" s="9"/>
      <c r="S26" s="9"/>
      <c r="T26" s="9"/>
      <c r="U26" s="9"/>
    </row>
    <row r="27" spans="1:21">
      <c r="A27" s="9">
        <v>20</v>
      </c>
      <c r="B27" s="9" t="s">
        <v>92</v>
      </c>
      <c r="C27" s="60">
        <v>0.139583333333333</v>
      </c>
      <c r="D27" s="9"/>
      <c r="E27" s="9"/>
      <c r="F27" s="9"/>
      <c r="G27" s="9">
        <v>65465</v>
      </c>
      <c r="H27" s="9">
        <v>62982</v>
      </c>
      <c r="I27" s="9" t="s">
        <v>93</v>
      </c>
      <c r="J27" s="9" t="s">
        <v>94</v>
      </c>
      <c r="K27" s="73">
        <v>201.46</v>
      </c>
      <c r="L27" s="9">
        <v>135</v>
      </c>
      <c r="M27" s="9">
        <v>1087</v>
      </c>
      <c r="N27" s="9">
        <f t="shared" si="2"/>
        <v>3.79286641716948</v>
      </c>
      <c r="O27" s="9">
        <f t="shared" si="3"/>
        <v>3.19869168968912</v>
      </c>
      <c r="P27" s="9"/>
      <c r="R27" s="9"/>
      <c r="S27" s="9"/>
      <c r="T27" s="9"/>
      <c r="U27" s="9"/>
    </row>
    <row r="28" spans="1:21">
      <c r="A28" s="9">
        <v>21</v>
      </c>
      <c r="B28" s="9" t="s">
        <v>95</v>
      </c>
      <c r="C28" s="60">
        <v>0.0451388888888889</v>
      </c>
      <c r="D28" s="9"/>
      <c r="E28" s="9"/>
      <c r="F28" s="9"/>
      <c r="G28" s="9">
        <v>20079</v>
      </c>
      <c r="H28" s="9">
        <v>19379</v>
      </c>
      <c r="I28" s="9" t="s">
        <v>91</v>
      </c>
      <c r="J28" s="74">
        <v>65123</v>
      </c>
      <c r="K28" s="73">
        <v>65.123</v>
      </c>
      <c r="L28" s="9">
        <v>124</v>
      </c>
      <c r="M28" s="9">
        <v>998</v>
      </c>
      <c r="N28" s="9">
        <f t="shared" si="2"/>
        <v>3.48622939389412</v>
      </c>
      <c r="O28" s="9">
        <f t="shared" si="3"/>
        <v>3.36049331750864</v>
      </c>
      <c r="P28" s="9"/>
      <c r="R28" s="9"/>
      <c r="S28" s="9"/>
      <c r="T28" s="9"/>
      <c r="U28" s="9"/>
    </row>
    <row r="29" spans="1:21">
      <c r="A29" s="9">
        <v>22</v>
      </c>
      <c r="B29" s="9" t="s">
        <v>96</v>
      </c>
      <c r="C29" s="60">
        <v>0.0215277777777778</v>
      </c>
      <c r="D29" s="9"/>
      <c r="E29" s="9"/>
      <c r="F29" s="9"/>
      <c r="G29" s="9">
        <v>8947</v>
      </c>
      <c r="H29" s="9">
        <v>8546</v>
      </c>
      <c r="I29" s="9" t="s">
        <v>91</v>
      </c>
      <c r="J29" s="74">
        <v>31223</v>
      </c>
      <c r="K29" s="71">
        <v>31.223</v>
      </c>
      <c r="L29" s="9">
        <v>118</v>
      </c>
      <c r="M29" s="9">
        <v>946</v>
      </c>
      <c r="N29" s="9">
        <f t="shared" si="2"/>
        <v>4.4819492567341</v>
      </c>
      <c r="O29" s="9">
        <f t="shared" si="3"/>
        <v>3.65352211560964</v>
      </c>
      <c r="P29" s="9"/>
      <c r="R29" s="9"/>
      <c r="S29" s="9"/>
      <c r="T29" s="9"/>
      <c r="U29" s="9"/>
    </row>
    <row r="30" spans="1:21">
      <c r="A30" s="9">
        <v>23</v>
      </c>
      <c r="B30" s="50" t="s">
        <v>97</v>
      </c>
      <c r="C30" s="60">
        <v>0.277777777777778</v>
      </c>
      <c r="D30" s="9"/>
      <c r="E30" s="9"/>
      <c r="F30" s="9"/>
      <c r="G30" s="9">
        <v>111539</v>
      </c>
      <c r="H30" s="9">
        <v>106550</v>
      </c>
      <c r="I30" s="9" t="s">
        <v>98</v>
      </c>
      <c r="J30" s="74">
        <v>400842</v>
      </c>
      <c r="K30" s="73">
        <v>400.842</v>
      </c>
      <c r="L30" s="9">
        <v>110</v>
      </c>
      <c r="M30" s="9">
        <v>884</v>
      </c>
      <c r="N30" s="9">
        <f t="shared" si="2"/>
        <v>4.47287495853468</v>
      </c>
      <c r="O30" s="9">
        <f t="shared" si="3"/>
        <v>3.76200844673862</v>
      </c>
      <c r="P30" s="9"/>
      <c r="R30" s="9"/>
      <c r="S30" s="9"/>
      <c r="T30" s="9"/>
      <c r="U30" s="9"/>
    </row>
    <row r="31" s="48" customFormat="1" spans="1:21">
      <c r="A31" s="9">
        <v>24</v>
      </c>
      <c r="B31" s="62" t="s">
        <v>99</v>
      </c>
      <c r="C31" s="60">
        <v>0.208333333333333</v>
      </c>
      <c r="D31" s="58"/>
      <c r="E31" s="58"/>
      <c r="F31" s="58"/>
      <c r="G31" s="58">
        <v>82074</v>
      </c>
      <c r="H31" s="58">
        <v>77946</v>
      </c>
      <c r="I31" s="58">
        <v>95</v>
      </c>
      <c r="J31" s="78">
        <v>300937</v>
      </c>
      <c r="K31" s="79">
        <v>300.937</v>
      </c>
      <c r="L31" s="58">
        <v>105</v>
      </c>
      <c r="M31" s="58">
        <v>846</v>
      </c>
      <c r="N31" s="58">
        <f t="shared" si="2"/>
        <v>5.02960742744353</v>
      </c>
      <c r="O31" s="58">
        <f t="shared" si="3"/>
        <v>3.86083955558977</v>
      </c>
      <c r="P31" s="58"/>
      <c r="R31" s="58"/>
      <c r="S31" s="58"/>
      <c r="T31" s="58"/>
      <c r="U31" s="58"/>
    </row>
    <row r="32" s="48" customFormat="1" spans="1:21">
      <c r="A32" s="9">
        <v>25</v>
      </c>
      <c r="B32" s="48" t="s">
        <v>100</v>
      </c>
      <c r="C32" s="60">
        <v>0.209027777777778</v>
      </c>
      <c r="D32" s="58"/>
      <c r="E32" s="58"/>
      <c r="F32" s="58"/>
      <c r="G32" s="58">
        <v>84240</v>
      </c>
      <c r="H32" s="58">
        <v>79951</v>
      </c>
      <c r="I32" s="58" t="s">
        <v>101</v>
      </c>
      <c r="J32" s="75">
        <v>301359</v>
      </c>
      <c r="K32" s="76">
        <v>301.359</v>
      </c>
      <c r="L32" s="58">
        <v>102</v>
      </c>
      <c r="M32" s="58">
        <v>817</v>
      </c>
      <c r="N32" s="58">
        <f t="shared" si="2"/>
        <v>5.09140550807217</v>
      </c>
      <c r="O32" s="58">
        <f t="shared" si="3"/>
        <v>3.76929619391877</v>
      </c>
      <c r="P32" s="58"/>
      <c r="R32" s="58"/>
      <c r="S32" s="58"/>
      <c r="T32" s="58"/>
      <c r="U32" s="58"/>
    </row>
    <row r="33" spans="1:21">
      <c r="A33" s="9">
        <v>26</v>
      </c>
      <c r="B33" s="50" t="s">
        <v>102</v>
      </c>
      <c r="C33" s="56">
        <v>0.471527777777778</v>
      </c>
      <c r="D33" s="9"/>
      <c r="E33" s="9"/>
      <c r="F33" s="9"/>
      <c r="G33" s="9">
        <v>186294</v>
      </c>
      <c r="H33" s="9">
        <v>178603</v>
      </c>
      <c r="I33" s="9" t="s">
        <v>103</v>
      </c>
      <c r="J33" s="74">
        <v>679144</v>
      </c>
      <c r="K33" s="71">
        <v>679.144</v>
      </c>
      <c r="L33" s="9">
        <v>145</v>
      </c>
      <c r="M33" s="9">
        <v>1164</v>
      </c>
      <c r="N33" s="9">
        <f t="shared" si="2"/>
        <v>4.12842066840585</v>
      </c>
      <c r="O33" s="9">
        <f t="shared" si="3"/>
        <v>3.802534111969</v>
      </c>
      <c r="P33" s="9"/>
      <c r="R33" s="9"/>
      <c r="S33" s="9"/>
      <c r="T33" s="9"/>
      <c r="U33" s="9"/>
    </row>
    <row r="34" spans="1:21">
      <c r="A34" s="63"/>
      <c r="B34" s="64"/>
      <c r="C34" s="65"/>
      <c r="D34" s="28"/>
      <c r="E34" s="28"/>
      <c r="F34" s="28"/>
      <c r="G34" s="2"/>
      <c r="H34" s="2"/>
      <c r="I34" s="2"/>
      <c r="J34" s="2"/>
      <c r="K34" s="80"/>
      <c r="L34" s="28"/>
      <c r="M34" s="81"/>
      <c r="N34" s="81"/>
      <c r="O34" s="81"/>
      <c r="P34" s="28"/>
      <c r="R34" s="9" t="s">
        <v>32</v>
      </c>
      <c r="S34" s="9" t="s">
        <v>33</v>
      </c>
      <c r="T34" s="9" t="s">
        <v>34</v>
      </c>
      <c r="U34" s="9"/>
    </row>
    <row r="35" spans="1:21">
      <c r="A35" s="9"/>
      <c r="B35" s="9"/>
      <c r="C35" s="54"/>
      <c r="D35" s="9"/>
      <c r="E35" s="9"/>
      <c r="F35" s="9"/>
      <c r="G35" s="55"/>
      <c r="H35" s="55"/>
      <c r="I35" s="55"/>
      <c r="J35" s="55"/>
      <c r="K35" s="71"/>
      <c r="L35" s="9"/>
      <c r="M35" s="9"/>
      <c r="N35" s="9"/>
      <c r="O35" s="9"/>
      <c r="P35" s="9"/>
      <c r="R35" s="9"/>
      <c r="S35" s="9"/>
      <c r="T35" s="9"/>
      <c r="U35" s="9"/>
    </row>
    <row r="36" spans="1:21">
      <c r="A36" s="9"/>
      <c r="B36" s="9"/>
      <c r="C36" s="54"/>
      <c r="D36" s="9"/>
      <c r="E36" s="9"/>
      <c r="F36" s="9"/>
      <c r="G36" s="55"/>
      <c r="H36" s="55"/>
      <c r="I36" s="55"/>
      <c r="J36" s="55"/>
      <c r="K36" s="71"/>
      <c r="L36" s="9"/>
      <c r="M36" s="9"/>
      <c r="N36" s="9"/>
      <c r="O36" s="9"/>
      <c r="P36" s="9"/>
      <c r="R36" s="9"/>
      <c r="S36" s="9"/>
      <c r="T36" s="9"/>
      <c r="U36" s="9"/>
    </row>
    <row r="37" spans="1:21">
      <c r="A37" s="9">
        <v>22</v>
      </c>
      <c r="B37" s="9" t="s">
        <v>96</v>
      </c>
      <c r="C37" s="54">
        <v>0.0215277777777778</v>
      </c>
      <c r="D37" s="9"/>
      <c r="E37" s="9"/>
      <c r="F37" s="9"/>
      <c r="G37" s="55">
        <v>8947</v>
      </c>
      <c r="H37" s="55">
        <v>8546</v>
      </c>
      <c r="I37" s="55" t="s">
        <v>91</v>
      </c>
      <c r="J37" s="55">
        <v>31223</v>
      </c>
      <c r="K37" s="71">
        <v>31.223</v>
      </c>
      <c r="L37" s="9">
        <v>118</v>
      </c>
      <c r="M37" s="9">
        <v>946</v>
      </c>
      <c r="N37" s="9">
        <v>4.4819492567341</v>
      </c>
      <c r="O37" s="9">
        <v>3.65352211560964</v>
      </c>
      <c r="P37" s="9"/>
      <c r="R37" s="9"/>
      <c r="S37" s="9"/>
      <c r="T37" s="9"/>
      <c r="U37" s="9"/>
    </row>
    <row r="38" spans="1:21">
      <c r="A38" s="9">
        <v>19</v>
      </c>
      <c r="B38" s="9" t="s">
        <v>90</v>
      </c>
      <c r="C38" s="54">
        <v>0.0423611111111111</v>
      </c>
      <c r="D38" s="9"/>
      <c r="E38" s="9"/>
      <c r="F38" s="9"/>
      <c r="G38" s="55">
        <v>21957</v>
      </c>
      <c r="H38" s="55">
        <v>21198</v>
      </c>
      <c r="I38" s="55" t="s">
        <v>91</v>
      </c>
      <c r="J38" s="55">
        <v>61079</v>
      </c>
      <c r="K38" s="71">
        <v>61.07</v>
      </c>
      <c r="L38" s="9">
        <v>165</v>
      </c>
      <c r="M38" s="9">
        <v>1324</v>
      </c>
      <c r="N38" s="9">
        <v>3.45675638748463</v>
      </c>
      <c r="O38" s="9">
        <v>2.88093216341164</v>
      </c>
      <c r="P38" s="9"/>
      <c r="R38" s="9"/>
      <c r="S38" s="9"/>
      <c r="T38" s="9"/>
      <c r="U38" s="9"/>
    </row>
    <row r="39" spans="1:21">
      <c r="A39" s="9">
        <v>21</v>
      </c>
      <c r="B39" s="9" t="s">
        <v>95</v>
      </c>
      <c r="C39" s="54">
        <v>0.0451388888888889</v>
      </c>
      <c r="D39" s="9"/>
      <c r="E39" s="9"/>
      <c r="F39" s="9"/>
      <c r="G39" s="55">
        <v>20079</v>
      </c>
      <c r="H39" s="55">
        <v>19379</v>
      </c>
      <c r="I39" s="55" t="s">
        <v>91</v>
      </c>
      <c r="J39" s="55">
        <v>65123</v>
      </c>
      <c r="K39" s="71">
        <v>65.123</v>
      </c>
      <c r="L39" s="9">
        <v>124</v>
      </c>
      <c r="M39" s="9">
        <v>998</v>
      </c>
      <c r="N39" s="9">
        <v>3.48622939389412</v>
      </c>
      <c r="O39" s="9">
        <v>3.36049331750864</v>
      </c>
      <c r="P39" s="9"/>
      <c r="R39" s="9"/>
      <c r="S39" s="9"/>
      <c r="T39" s="9"/>
      <c r="U39" s="9"/>
    </row>
    <row r="40" spans="1:21">
      <c r="A40" s="9">
        <v>15</v>
      </c>
      <c r="B40" s="9" t="s">
        <v>82</v>
      </c>
      <c r="C40" s="54">
        <v>0.113194444444444</v>
      </c>
      <c r="D40" s="9"/>
      <c r="E40" s="9"/>
      <c r="F40" s="9"/>
      <c r="G40" s="55">
        <v>43446</v>
      </c>
      <c r="H40" s="55">
        <v>41381</v>
      </c>
      <c r="I40" s="55" t="s">
        <v>83</v>
      </c>
      <c r="J40" s="55">
        <v>163203</v>
      </c>
      <c r="K40" s="71">
        <v>163.203</v>
      </c>
      <c r="L40" s="9">
        <v>155</v>
      </c>
      <c r="M40" s="9">
        <v>1243</v>
      </c>
      <c r="N40" s="9">
        <v>4.75302674584542</v>
      </c>
      <c r="O40" s="9">
        <v>3.94391145694884</v>
      </c>
      <c r="P40" s="9"/>
      <c r="R40" s="9"/>
      <c r="S40" s="9"/>
      <c r="T40" s="9"/>
      <c r="U40" s="9"/>
    </row>
    <row r="41" spans="1:21">
      <c r="A41" s="9">
        <v>20</v>
      </c>
      <c r="B41" s="9" t="s">
        <v>92</v>
      </c>
      <c r="C41" s="54">
        <v>0.139583333333333</v>
      </c>
      <c r="D41" s="9"/>
      <c r="E41" s="9"/>
      <c r="F41" s="9"/>
      <c r="G41" s="55">
        <v>65465</v>
      </c>
      <c r="H41" s="55">
        <v>62982</v>
      </c>
      <c r="I41" s="55" t="s">
        <v>93</v>
      </c>
      <c r="J41" s="55" t="s">
        <v>94</v>
      </c>
      <c r="K41" s="71">
        <v>201.46</v>
      </c>
      <c r="L41" s="9">
        <v>135</v>
      </c>
      <c r="M41" s="9">
        <v>1087</v>
      </c>
      <c r="N41" s="9">
        <v>3.79286641716948</v>
      </c>
      <c r="O41" s="9">
        <v>3.19869168968912</v>
      </c>
      <c r="P41" s="9"/>
      <c r="R41" s="9"/>
      <c r="S41" s="9"/>
      <c r="T41" s="9"/>
      <c r="U41" s="9"/>
    </row>
    <row r="42" spans="1:21">
      <c r="A42" s="9">
        <v>16</v>
      </c>
      <c r="B42" s="9" t="s">
        <v>84</v>
      </c>
      <c r="C42" s="54">
        <v>0.139583333333333</v>
      </c>
      <c r="D42" s="9"/>
      <c r="E42" s="9"/>
      <c r="F42" s="9"/>
      <c r="G42" s="55">
        <v>55845</v>
      </c>
      <c r="H42" s="55">
        <v>52644</v>
      </c>
      <c r="I42" s="55" t="s">
        <v>85</v>
      </c>
      <c r="J42" s="55">
        <v>201114</v>
      </c>
      <c r="K42" s="71">
        <v>201.114</v>
      </c>
      <c r="L42" s="9">
        <v>155</v>
      </c>
      <c r="M42" s="9">
        <v>1244</v>
      </c>
      <c r="N42" s="9">
        <v>5.73193661026054</v>
      </c>
      <c r="O42" s="9">
        <v>3.82026441759745</v>
      </c>
      <c r="P42" s="9"/>
      <c r="R42" s="9"/>
      <c r="S42" s="9"/>
      <c r="T42" s="9"/>
      <c r="U42" s="9"/>
    </row>
    <row r="43" s="49" customFormat="1" spans="1:21">
      <c r="A43" s="66">
        <v>24</v>
      </c>
      <c r="B43" s="66" t="s">
        <v>99</v>
      </c>
      <c r="C43" s="67">
        <v>0.208333333333333</v>
      </c>
      <c r="D43" s="66"/>
      <c r="E43" s="66"/>
      <c r="F43" s="66"/>
      <c r="G43" s="68">
        <v>82074</v>
      </c>
      <c r="H43" s="68">
        <v>77946</v>
      </c>
      <c r="I43" s="68">
        <v>95</v>
      </c>
      <c r="J43" s="68">
        <v>300937</v>
      </c>
      <c r="K43" s="82">
        <v>300.937</v>
      </c>
      <c r="L43" s="66">
        <v>105</v>
      </c>
      <c r="M43" s="66">
        <v>846</v>
      </c>
      <c r="N43" s="66">
        <v>5.02960742744353</v>
      </c>
      <c r="O43" s="66">
        <v>3.86083955558977</v>
      </c>
      <c r="P43" s="66"/>
      <c r="R43" s="66"/>
      <c r="S43" s="66"/>
      <c r="T43" s="66"/>
      <c r="U43" s="66"/>
    </row>
    <row r="44" s="49" customFormat="1" spans="1:21">
      <c r="A44" s="66">
        <v>25</v>
      </c>
      <c r="B44" s="66" t="s">
        <v>100</v>
      </c>
      <c r="C44" s="67">
        <v>0.209027777777778</v>
      </c>
      <c r="D44" s="66"/>
      <c r="E44" s="66"/>
      <c r="F44" s="66"/>
      <c r="G44" s="68">
        <v>84240</v>
      </c>
      <c r="H44" s="68">
        <v>79951</v>
      </c>
      <c r="I44" s="68" t="s">
        <v>101</v>
      </c>
      <c r="J44" s="68">
        <v>301359</v>
      </c>
      <c r="K44" s="82">
        <v>301.359</v>
      </c>
      <c r="L44" s="66">
        <v>102</v>
      </c>
      <c r="M44" s="66">
        <v>817</v>
      </c>
      <c r="N44" s="66">
        <v>5.09140550807217</v>
      </c>
      <c r="O44" s="66">
        <v>3.76929619391877</v>
      </c>
      <c r="P44" s="66"/>
      <c r="R44" s="66"/>
      <c r="S44" s="66"/>
      <c r="T44" s="66"/>
      <c r="U44" s="66"/>
    </row>
    <row r="45" spans="1:21">
      <c r="A45" s="9">
        <v>14</v>
      </c>
      <c r="B45" s="9" t="s">
        <v>80</v>
      </c>
      <c r="C45" s="54">
        <v>0.210416666666667</v>
      </c>
      <c r="D45" s="9"/>
      <c r="E45" s="9"/>
      <c r="F45" s="9"/>
      <c r="G45" s="55">
        <v>59793</v>
      </c>
      <c r="H45" s="55">
        <v>55402</v>
      </c>
      <c r="I45" s="55" t="s">
        <v>81</v>
      </c>
      <c r="J45" s="55">
        <v>303164</v>
      </c>
      <c r="K45" s="71">
        <v>303.164</v>
      </c>
      <c r="L45" s="9">
        <v>108</v>
      </c>
      <c r="M45" s="9">
        <v>864</v>
      </c>
      <c r="N45" s="9">
        <v>7.3436689913535</v>
      </c>
      <c r="O45" s="9">
        <v>5.4720768203314</v>
      </c>
      <c r="P45" s="9"/>
      <c r="R45" s="9"/>
      <c r="S45" s="9"/>
      <c r="T45" s="9"/>
      <c r="U45" s="9"/>
    </row>
    <row r="46" spans="1:21">
      <c r="A46" s="9">
        <v>17</v>
      </c>
      <c r="B46" s="61" t="s">
        <v>86</v>
      </c>
      <c r="C46" s="56">
        <v>0.277777777777778</v>
      </c>
      <c r="D46" s="9"/>
      <c r="E46" s="9"/>
      <c r="F46" s="9"/>
      <c r="G46" s="9">
        <v>115666</v>
      </c>
      <c r="H46" s="9">
        <v>110520</v>
      </c>
      <c r="I46" s="9" t="s">
        <v>87</v>
      </c>
      <c r="J46" s="74">
        <v>400851</v>
      </c>
      <c r="K46" s="71">
        <v>400.851</v>
      </c>
      <c r="L46" s="9">
        <v>120</v>
      </c>
      <c r="M46" s="9">
        <v>966</v>
      </c>
      <c r="N46" s="9">
        <f t="shared" ref="N46:N49" si="4">((G46-H46)/G46)*100</f>
        <v>4.44901699721612</v>
      </c>
      <c r="O46" s="9">
        <f t="shared" ref="O46:O49" si="5">(K46/H46)*1000</f>
        <v>3.62695439739414</v>
      </c>
      <c r="P46" s="9"/>
      <c r="R46" s="9"/>
      <c r="S46" s="9"/>
      <c r="T46" s="9"/>
      <c r="U46" s="9"/>
    </row>
    <row r="47" spans="1:16">
      <c r="A47" s="9">
        <v>23</v>
      </c>
      <c r="B47" s="9" t="s">
        <v>97</v>
      </c>
      <c r="C47" s="54">
        <v>0.277777777777778</v>
      </c>
      <c r="D47" s="9"/>
      <c r="E47" s="9"/>
      <c r="F47" s="9"/>
      <c r="G47" s="55">
        <v>111539</v>
      </c>
      <c r="H47" s="55">
        <v>106550</v>
      </c>
      <c r="I47" s="55" t="s">
        <v>98</v>
      </c>
      <c r="J47" s="55">
        <v>400842</v>
      </c>
      <c r="K47" s="71">
        <v>400.842</v>
      </c>
      <c r="L47" s="9">
        <v>110</v>
      </c>
      <c r="M47" s="9">
        <v>884</v>
      </c>
      <c r="N47" s="9">
        <v>4.47287495853468</v>
      </c>
      <c r="O47" s="9">
        <v>3.76200844673862</v>
      </c>
      <c r="P47" s="9"/>
    </row>
    <row r="48" spans="1:21">
      <c r="A48" s="9">
        <v>18</v>
      </c>
      <c r="B48" s="9" t="s">
        <v>88</v>
      </c>
      <c r="C48" s="56">
        <v>0.416666666666667</v>
      </c>
      <c r="D48" s="9"/>
      <c r="E48" s="9"/>
      <c r="F48" s="9"/>
      <c r="G48" s="9">
        <v>210113</v>
      </c>
      <c r="H48" s="9">
        <v>192633</v>
      </c>
      <c r="I48" s="9" t="s">
        <v>89</v>
      </c>
      <c r="J48" s="74">
        <v>600602</v>
      </c>
      <c r="K48" s="77">
        <v>600.6</v>
      </c>
      <c r="L48" s="9">
        <v>140</v>
      </c>
      <c r="M48" s="9">
        <v>1121</v>
      </c>
      <c r="N48" s="9">
        <f t="shared" si="4"/>
        <v>8.31933293037556</v>
      </c>
      <c r="O48" s="9">
        <f t="shared" si="5"/>
        <v>3.11784585195683</v>
      </c>
      <c r="P48" s="9"/>
      <c r="R48" s="9"/>
      <c r="S48" s="9"/>
      <c r="T48" s="9"/>
      <c r="U48" s="9"/>
    </row>
    <row r="49" spans="1:21">
      <c r="A49" s="9">
        <v>26</v>
      </c>
      <c r="B49" s="50" t="s">
        <v>102</v>
      </c>
      <c r="C49" s="56">
        <v>0.471527777777778</v>
      </c>
      <c r="D49" s="9"/>
      <c r="E49" s="9"/>
      <c r="F49" s="9"/>
      <c r="G49" s="9">
        <v>186294</v>
      </c>
      <c r="H49" s="9">
        <v>178603</v>
      </c>
      <c r="I49" s="9" t="s">
        <v>103</v>
      </c>
      <c r="J49" s="74">
        <v>679144</v>
      </c>
      <c r="K49" s="71">
        <v>679.144</v>
      </c>
      <c r="L49" s="9">
        <v>145</v>
      </c>
      <c r="M49" s="9">
        <v>1164</v>
      </c>
      <c r="N49" s="9">
        <f t="shared" si="4"/>
        <v>4.12842066840585</v>
      </c>
      <c r="O49" s="9">
        <f t="shared" si="5"/>
        <v>3.802534111969</v>
      </c>
      <c r="P49" s="9"/>
      <c r="R49" s="9"/>
      <c r="S49" s="9"/>
      <c r="T49" s="9"/>
      <c r="U49" s="9"/>
    </row>
  </sheetData>
  <mergeCells count="15">
    <mergeCell ref="A1:D1"/>
    <mergeCell ref="D4:F4"/>
    <mergeCell ref="G4:I4"/>
    <mergeCell ref="J4:K4"/>
    <mergeCell ref="L4:M4"/>
    <mergeCell ref="R4:U4"/>
    <mergeCell ref="A34:C34"/>
    <mergeCell ref="A4:A5"/>
    <mergeCell ref="B4:B5"/>
    <mergeCell ref="C4:C5"/>
    <mergeCell ref="N1:N2"/>
    <mergeCell ref="N4:N5"/>
    <mergeCell ref="O1:O2"/>
    <mergeCell ref="O4:O5"/>
    <mergeCell ref="P4:P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93"/>
  <sheetViews>
    <sheetView topLeftCell="D25" workbookViewId="0">
      <selection activeCell="L87" sqref="L87"/>
    </sheetView>
  </sheetViews>
  <sheetFormatPr defaultColWidth="9" defaultRowHeight="14.4"/>
  <cols>
    <col min="1" max="1" width="3.57017543859649" customWidth="1"/>
    <col min="2" max="2" width="20.140350877193" customWidth="1"/>
    <col min="3" max="3" width="19.140350877193" customWidth="1"/>
    <col min="4" max="4" width="12" customWidth="1"/>
    <col min="5" max="5" width="17" customWidth="1"/>
    <col min="6" max="6" width="13.7105263157895" customWidth="1"/>
    <col min="7" max="7" width="9.57017543859649" customWidth="1"/>
    <col min="8" max="8" width="17" customWidth="1"/>
    <col min="9" max="9" width="13.2894736842105" customWidth="1"/>
    <col min="10" max="11" width="14.859649122807" style="29" customWidth="1"/>
    <col min="12" max="12" width="18" customWidth="1"/>
    <col min="13" max="13" width="19.7105263157895" customWidth="1"/>
    <col min="14" max="14" width="18.7105263157895" customWidth="1"/>
    <col min="15" max="15" width="13.859649122807" customWidth="1"/>
    <col min="16" max="16" width="10.5701754385965" customWidth="1"/>
    <col min="17" max="17" width="9.57017543859649" customWidth="1"/>
    <col min="18" max="18" width="10.5701754385965" customWidth="1"/>
  </cols>
  <sheetData>
    <row r="2" spans="2:2">
      <c r="B2" t="s">
        <v>104</v>
      </c>
    </row>
    <row r="3" spans="2:3">
      <c r="B3" s="30" t="s">
        <v>105</v>
      </c>
      <c r="C3" s="31">
        <v>0.860821759259259</v>
      </c>
    </row>
    <row r="4" spans="2:3">
      <c r="B4" s="30" t="s">
        <v>106</v>
      </c>
      <c r="C4" s="31">
        <v>0.8903125</v>
      </c>
    </row>
    <row r="5" spans="2:3">
      <c r="B5" s="30" t="s">
        <v>107</v>
      </c>
      <c r="C5" s="31">
        <v>0.0294907407407407</v>
      </c>
    </row>
    <row r="6" spans="1:15">
      <c r="A6" s="32" t="s">
        <v>1</v>
      </c>
      <c r="B6" s="32" t="s">
        <v>2</v>
      </c>
      <c r="C6" s="32" t="s">
        <v>3</v>
      </c>
      <c r="D6" s="33" t="s">
        <v>108</v>
      </c>
      <c r="E6" s="34" t="s">
        <v>6</v>
      </c>
      <c r="F6" s="35"/>
      <c r="G6" s="35"/>
      <c r="H6" s="34" t="s">
        <v>5</v>
      </c>
      <c r="I6" s="40"/>
      <c r="J6" s="41" t="s">
        <v>7</v>
      </c>
      <c r="K6" s="41"/>
      <c r="L6" s="33" t="s">
        <v>109</v>
      </c>
      <c r="M6" s="33" t="s">
        <v>110</v>
      </c>
      <c r="N6" s="32" t="s">
        <v>61</v>
      </c>
      <c r="O6" s="32" t="s">
        <v>9</v>
      </c>
    </row>
    <row r="7" spans="1:15">
      <c r="A7" s="32"/>
      <c r="B7" s="32"/>
      <c r="C7" s="32"/>
      <c r="D7" s="36"/>
      <c r="E7" s="32" t="s">
        <v>62</v>
      </c>
      <c r="F7" s="32" t="s">
        <v>63</v>
      </c>
      <c r="G7" s="32" t="s">
        <v>64</v>
      </c>
      <c r="H7" s="32" t="s">
        <v>62</v>
      </c>
      <c r="I7" s="42" t="s">
        <v>63</v>
      </c>
      <c r="J7" s="43" t="s">
        <v>15</v>
      </c>
      <c r="K7" s="43" t="s">
        <v>16</v>
      </c>
      <c r="L7" s="36"/>
      <c r="M7" s="36"/>
      <c r="N7" s="32"/>
      <c r="O7" s="32"/>
    </row>
    <row r="8" spans="1:15">
      <c r="A8" s="9">
        <v>1</v>
      </c>
      <c r="B8" s="37" t="s">
        <v>111</v>
      </c>
      <c r="C8" s="9" t="s">
        <v>112</v>
      </c>
      <c r="D8" s="9"/>
      <c r="E8" s="9">
        <v>256083</v>
      </c>
      <c r="F8" s="9">
        <v>585</v>
      </c>
      <c r="G8" s="9" t="s">
        <v>113</v>
      </c>
      <c r="H8" s="9">
        <v>2548.204</v>
      </c>
      <c r="I8" s="9">
        <v>9.679</v>
      </c>
      <c r="J8" s="44" t="s">
        <v>114</v>
      </c>
      <c r="K8" s="44" t="s">
        <v>115</v>
      </c>
      <c r="L8" s="9">
        <v>340</v>
      </c>
      <c r="M8" s="9">
        <v>229</v>
      </c>
      <c r="N8" s="16">
        <f>(L8-M8)/L8</f>
        <v>0.326470588235294</v>
      </c>
      <c r="O8" s="9">
        <f>(I8/F8)*1000</f>
        <v>16.5452991452991</v>
      </c>
    </row>
    <row r="9" spans="1:15">
      <c r="A9" s="9">
        <v>2</v>
      </c>
      <c r="B9" s="9" t="s">
        <v>116</v>
      </c>
      <c r="C9" s="9" t="s">
        <v>117</v>
      </c>
      <c r="D9" s="9"/>
      <c r="E9" s="9">
        <v>256083</v>
      </c>
      <c r="F9" s="9">
        <v>720</v>
      </c>
      <c r="G9" s="9" t="s">
        <v>118</v>
      </c>
      <c r="H9" s="9">
        <v>2548.204</v>
      </c>
      <c r="I9" s="9">
        <v>29.178</v>
      </c>
      <c r="J9" s="44">
        <v>3846</v>
      </c>
      <c r="K9" s="44" t="s">
        <v>119</v>
      </c>
      <c r="L9" s="9">
        <v>402</v>
      </c>
      <c r="M9" s="9">
        <v>290</v>
      </c>
      <c r="N9" s="16">
        <f t="shared" ref="N9:N19" si="0">(L9-M9)/L9</f>
        <v>0.278606965174129</v>
      </c>
      <c r="O9" s="9">
        <f t="shared" ref="O9:O19" si="1">(I9/F9)*1000</f>
        <v>40.525</v>
      </c>
    </row>
    <row r="10" spans="1:15">
      <c r="A10" s="9">
        <v>3</v>
      </c>
      <c r="B10" s="38" t="s">
        <v>120</v>
      </c>
      <c r="C10" s="9" t="s">
        <v>121</v>
      </c>
      <c r="D10" s="9" t="s">
        <v>122</v>
      </c>
      <c r="E10" s="9">
        <v>256083</v>
      </c>
      <c r="F10" s="9">
        <v>1913</v>
      </c>
      <c r="G10" s="9" t="s">
        <v>123</v>
      </c>
      <c r="H10" s="9">
        <v>2548.204</v>
      </c>
      <c r="I10" s="9">
        <v>59.525</v>
      </c>
      <c r="J10" s="44">
        <v>4569</v>
      </c>
      <c r="K10" s="44" t="s">
        <v>124</v>
      </c>
      <c r="L10" s="9">
        <v>1135</v>
      </c>
      <c r="M10" s="9">
        <v>734</v>
      </c>
      <c r="N10" s="16">
        <f t="shared" si="0"/>
        <v>0.353303964757709</v>
      </c>
      <c r="O10" s="9">
        <f t="shared" si="1"/>
        <v>31.1160480920021</v>
      </c>
    </row>
    <row r="11" spans="1:15">
      <c r="A11" s="9">
        <v>4</v>
      </c>
      <c r="B11" s="9" t="s">
        <v>125</v>
      </c>
      <c r="C11" s="9" t="s">
        <v>126</v>
      </c>
      <c r="D11" s="9" t="s">
        <v>127</v>
      </c>
      <c r="E11" s="9">
        <v>256083</v>
      </c>
      <c r="F11" s="9">
        <v>4284</v>
      </c>
      <c r="G11" s="9" t="s">
        <v>128</v>
      </c>
      <c r="H11" s="9">
        <v>2548.204</v>
      </c>
      <c r="I11" s="9">
        <v>179.831</v>
      </c>
      <c r="J11" s="44">
        <v>4200</v>
      </c>
      <c r="K11" s="44" t="s">
        <v>129</v>
      </c>
      <c r="L11" s="9">
        <v>2477</v>
      </c>
      <c r="M11" s="9">
        <v>1682</v>
      </c>
      <c r="N11" s="16">
        <f t="shared" si="0"/>
        <v>0.320952765442067</v>
      </c>
      <c r="O11" s="9">
        <f t="shared" si="1"/>
        <v>41.9773576097105</v>
      </c>
    </row>
    <row r="12" spans="1:15">
      <c r="A12" s="9">
        <v>5</v>
      </c>
      <c r="B12" s="9" t="s">
        <v>130</v>
      </c>
      <c r="C12" s="9" t="s">
        <v>131</v>
      </c>
      <c r="D12" s="9" t="s">
        <v>132</v>
      </c>
      <c r="E12" s="9">
        <v>256083</v>
      </c>
      <c r="F12" s="9">
        <v>6650</v>
      </c>
      <c r="G12" s="9" t="s">
        <v>133</v>
      </c>
      <c r="H12" s="9">
        <v>2548.204</v>
      </c>
      <c r="I12" s="9">
        <v>299.385</v>
      </c>
      <c r="J12" s="44">
        <v>3542</v>
      </c>
      <c r="K12" s="44" t="s">
        <v>134</v>
      </c>
      <c r="L12" s="9">
        <v>3919</v>
      </c>
      <c r="M12" s="9">
        <v>2555</v>
      </c>
      <c r="N12" s="16">
        <f t="shared" si="0"/>
        <v>0.348047971421281</v>
      </c>
      <c r="O12" s="9">
        <f t="shared" si="1"/>
        <v>45.0203007518797</v>
      </c>
    </row>
    <row r="13" spans="1:15">
      <c r="A13" s="9">
        <v>6</v>
      </c>
      <c r="B13" s="9" t="s">
        <v>135</v>
      </c>
      <c r="C13" s="9" t="s">
        <v>136</v>
      </c>
      <c r="D13" s="9" t="s">
        <v>137</v>
      </c>
      <c r="E13" s="9">
        <v>256083</v>
      </c>
      <c r="F13" s="9">
        <v>21619</v>
      </c>
      <c r="G13" s="9" t="s">
        <v>138</v>
      </c>
      <c r="H13" s="9">
        <v>2548.204</v>
      </c>
      <c r="I13" s="9">
        <v>599.439</v>
      </c>
      <c r="J13" s="44">
        <v>7845</v>
      </c>
      <c r="K13" s="44" t="s">
        <v>139</v>
      </c>
      <c r="L13" s="9">
        <v>12447</v>
      </c>
      <c r="M13" s="9">
        <v>8685</v>
      </c>
      <c r="N13" s="16">
        <f t="shared" si="0"/>
        <v>0.302241503976862</v>
      </c>
      <c r="O13" s="9">
        <f t="shared" si="1"/>
        <v>27.7274156991535</v>
      </c>
    </row>
    <row r="14" spans="1:15">
      <c r="A14" s="9">
        <v>7</v>
      </c>
      <c r="B14" s="38" t="s">
        <v>140</v>
      </c>
      <c r="C14" s="9" t="s">
        <v>141</v>
      </c>
      <c r="D14" s="9" t="s">
        <v>142</v>
      </c>
      <c r="E14" s="9">
        <v>256083</v>
      </c>
      <c r="F14" s="9">
        <v>44005</v>
      </c>
      <c r="G14" s="9" t="s">
        <v>143</v>
      </c>
      <c r="H14" s="9">
        <v>2548.204</v>
      </c>
      <c r="I14" s="9">
        <v>899.861</v>
      </c>
      <c r="J14" s="44">
        <v>8956</v>
      </c>
      <c r="K14" s="44" t="s">
        <v>144</v>
      </c>
      <c r="L14" s="9">
        <v>12704</v>
      </c>
      <c r="M14" s="9">
        <v>8771</v>
      </c>
      <c r="N14" s="16">
        <f t="shared" si="0"/>
        <v>0.309587531486146</v>
      </c>
      <c r="O14" s="9">
        <f t="shared" si="1"/>
        <v>20.449062606522</v>
      </c>
    </row>
    <row r="15" spans="1:15">
      <c r="A15" s="9">
        <v>8</v>
      </c>
      <c r="B15" s="9" t="s">
        <v>145</v>
      </c>
      <c r="C15" s="9">
        <f>20*60</f>
        <v>1200</v>
      </c>
      <c r="D15" s="9" t="s">
        <v>146</v>
      </c>
      <c r="E15" s="9">
        <v>256083</v>
      </c>
      <c r="F15" s="9">
        <v>74222</v>
      </c>
      <c r="G15" s="9">
        <v>29</v>
      </c>
      <c r="H15" s="9">
        <v>2548.204</v>
      </c>
      <c r="I15" s="9">
        <v>1199.861</v>
      </c>
      <c r="J15" s="44" t="s">
        <v>114</v>
      </c>
      <c r="K15" s="44" t="s">
        <v>147</v>
      </c>
      <c r="L15" s="9">
        <v>26767</v>
      </c>
      <c r="M15" s="9">
        <v>23356</v>
      </c>
      <c r="N15" s="16">
        <f t="shared" si="0"/>
        <v>0.127433033212538</v>
      </c>
      <c r="O15" s="9">
        <f t="shared" si="1"/>
        <v>16.1658403168872</v>
      </c>
    </row>
    <row r="16" spans="1:15">
      <c r="A16" s="9">
        <v>9</v>
      </c>
      <c r="B16" s="38" t="s">
        <v>148</v>
      </c>
      <c r="C16" s="9">
        <f>25*60</f>
        <v>1500</v>
      </c>
      <c r="D16" s="9" t="s">
        <v>149</v>
      </c>
      <c r="E16" s="9">
        <v>256083</v>
      </c>
      <c r="F16" s="9">
        <v>104643</v>
      </c>
      <c r="G16" s="9" t="s">
        <v>150</v>
      </c>
      <c r="H16" s="9">
        <v>2548.204</v>
      </c>
      <c r="I16" s="9">
        <v>1499.86</v>
      </c>
      <c r="J16" s="44" t="s">
        <v>114</v>
      </c>
      <c r="K16" s="44" t="s">
        <v>151</v>
      </c>
      <c r="L16" s="9">
        <v>41862</v>
      </c>
      <c r="M16" s="9">
        <v>37695</v>
      </c>
      <c r="N16" s="16">
        <f t="shared" si="0"/>
        <v>0.0995413501504945</v>
      </c>
      <c r="O16" s="9">
        <f t="shared" si="1"/>
        <v>14.3331135384116</v>
      </c>
    </row>
    <row r="17" spans="1:15">
      <c r="A17" s="9">
        <v>10</v>
      </c>
      <c r="B17" s="9" t="s">
        <v>152</v>
      </c>
      <c r="C17" s="9">
        <f>30*60</f>
        <v>1800</v>
      </c>
      <c r="D17" s="9" t="s">
        <v>153</v>
      </c>
      <c r="E17" s="9">
        <v>256083</v>
      </c>
      <c r="F17" s="9">
        <v>133638</v>
      </c>
      <c r="G17" s="9" t="s">
        <v>154</v>
      </c>
      <c r="H17" s="9">
        <v>2548.204</v>
      </c>
      <c r="I17" s="9">
        <v>1799.86</v>
      </c>
      <c r="J17" s="44" t="s">
        <v>155</v>
      </c>
      <c r="K17" s="44" t="s">
        <v>156</v>
      </c>
      <c r="L17" s="9">
        <v>56737</v>
      </c>
      <c r="M17" s="9">
        <v>50971</v>
      </c>
      <c r="N17" s="16">
        <f t="shared" si="0"/>
        <v>0.101626804378095</v>
      </c>
      <c r="O17" s="9">
        <f t="shared" si="1"/>
        <v>13.4681752196232</v>
      </c>
    </row>
    <row r="18" spans="1:15">
      <c r="A18" s="9">
        <v>11</v>
      </c>
      <c r="B18" s="9" t="s">
        <v>157</v>
      </c>
      <c r="C18" s="9">
        <f>35*60</f>
        <v>2100</v>
      </c>
      <c r="D18" s="9" t="s">
        <v>158</v>
      </c>
      <c r="E18" s="9">
        <v>256083</v>
      </c>
      <c r="F18" s="9">
        <v>162679</v>
      </c>
      <c r="G18" s="9" t="s">
        <v>159</v>
      </c>
      <c r="H18" s="9">
        <v>2548.204</v>
      </c>
      <c r="I18" s="9">
        <v>2099.717</v>
      </c>
      <c r="J18" s="44" t="s">
        <v>155</v>
      </c>
      <c r="K18" s="44" t="s">
        <v>160</v>
      </c>
      <c r="L18" s="9">
        <v>71558</v>
      </c>
      <c r="M18" s="9">
        <v>64281</v>
      </c>
      <c r="N18" s="16">
        <f t="shared" si="0"/>
        <v>0.101693730959501</v>
      </c>
      <c r="O18" s="9">
        <f t="shared" si="1"/>
        <v>12.9071176980434</v>
      </c>
    </row>
    <row r="19" spans="1:15">
      <c r="A19" s="9">
        <v>12</v>
      </c>
      <c r="B19" s="38" t="s">
        <v>161</v>
      </c>
      <c r="C19" s="9">
        <f>40*60</f>
        <v>2400</v>
      </c>
      <c r="D19" s="9" t="s">
        <v>162</v>
      </c>
      <c r="E19" s="9">
        <v>256083</v>
      </c>
      <c r="F19" s="9">
        <v>190600</v>
      </c>
      <c r="G19" s="9" t="s">
        <v>163</v>
      </c>
      <c r="H19" s="9">
        <v>2548.204</v>
      </c>
      <c r="I19" s="9">
        <v>2399.86</v>
      </c>
      <c r="J19" s="44" t="s">
        <v>155</v>
      </c>
      <c r="K19" s="44" t="s">
        <v>164</v>
      </c>
      <c r="L19" s="9">
        <v>85400</v>
      </c>
      <c r="M19" s="9">
        <v>77479</v>
      </c>
      <c r="N19" s="16">
        <f t="shared" si="0"/>
        <v>0.092751756440281</v>
      </c>
      <c r="O19" s="9">
        <f t="shared" si="1"/>
        <v>12.5910807974816</v>
      </c>
    </row>
    <row r="23" spans="2:2">
      <c r="B23" t="s">
        <v>165</v>
      </c>
    </row>
    <row r="24" spans="2:3">
      <c r="B24" s="30" t="s">
        <v>105</v>
      </c>
      <c r="C24" s="31">
        <v>0.860844907407407</v>
      </c>
    </row>
    <row r="25" spans="2:3">
      <c r="B25" s="30" t="s">
        <v>106</v>
      </c>
      <c r="C25" s="31">
        <v>0.89025462962963</v>
      </c>
    </row>
    <row r="26" spans="2:13">
      <c r="B26" s="30" t="s">
        <v>107</v>
      </c>
      <c r="C26" s="31">
        <v>0.0294097222222222</v>
      </c>
      <c r="L26" s="45"/>
      <c r="M26" s="45"/>
    </row>
    <row r="27" spans="1:15">
      <c r="A27" s="32" t="s">
        <v>1</v>
      </c>
      <c r="B27" s="32" t="s">
        <v>2</v>
      </c>
      <c r="C27" s="32" t="s">
        <v>3</v>
      </c>
      <c r="D27" s="33" t="s">
        <v>108</v>
      </c>
      <c r="E27" s="34" t="s">
        <v>6</v>
      </c>
      <c r="F27" s="35"/>
      <c r="G27" s="35"/>
      <c r="H27" s="34" t="s">
        <v>5</v>
      </c>
      <c r="I27" s="40"/>
      <c r="J27" s="34" t="s">
        <v>7</v>
      </c>
      <c r="K27" s="46"/>
      <c r="L27" s="33" t="s">
        <v>109</v>
      </c>
      <c r="M27" s="33" t="s">
        <v>110</v>
      </c>
      <c r="N27" s="32" t="s">
        <v>61</v>
      </c>
      <c r="O27" s="32" t="s">
        <v>9</v>
      </c>
    </row>
    <row r="28" spans="1:15">
      <c r="A28" s="32"/>
      <c r="B28" s="32"/>
      <c r="C28" s="32"/>
      <c r="D28" s="36"/>
      <c r="E28" s="32" t="s">
        <v>62</v>
      </c>
      <c r="F28" s="32" t="s">
        <v>63</v>
      </c>
      <c r="G28" s="32" t="s">
        <v>64</v>
      </c>
      <c r="H28" s="32" t="s">
        <v>62</v>
      </c>
      <c r="I28" s="42" t="s">
        <v>63</v>
      </c>
      <c r="J28" s="43" t="s">
        <v>166</v>
      </c>
      <c r="K28" s="43" t="s">
        <v>16</v>
      </c>
      <c r="L28" s="36"/>
      <c r="M28" s="36"/>
      <c r="N28" s="32"/>
      <c r="O28" s="32"/>
    </row>
    <row r="29" spans="1:15">
      <c r="A29" s="9">
        <v>1</v>
      </c>
      <c r="B29" s="37" t="s">
        <v>111</v>
      </c>
      <c r="C29" s="9" t="s">
        <v>112</v>
      </c>
      <c r="D29" s="9"/>
      <c r="E29" s="9">
        <v>291967</v>
      </c>
      <c r="F29" s="9">
        <v>569</v>
      </c>
      <c r="G29" s="9">
        <v>0.2</v>
      </c>
      <c r="H29" s="9">
        <v>2541.639</v>
      </c>
      <c r="I29" s="9">
        <v>9.795</v>
      </c>
      <c r="J29" s="44">
        <v>9863</v>
      </c>
      <c r="K29" s="44" t="s">
        <v>167</v>
      </c>
      <c r="L29" s="9">
        <v>340</v>
      </c>
      <c r="M29" s="9">
        <v>228</v>
      </c>
      <c r="N29" s="16">
        <f>(L29-M29)/L29</f>
        <v>0.329411764705882</v>
      </c>
      <c r="O29" s="9">
        <f>(I29/F29)*1000</f>
        <v>17.2144112478032</v>
      </c>
    </row>
    <row r="30" spans="1:15">
      <c r="A30" s="9">
        <v>2</v>
      </c>
      <c r="B30" s="9" t="s">
        <v>116</v>
      </c>
      <c r="C30" s="9" t="s">
        <v>117</v>
      </c>
      <c r="D30" s="9"/>
      <c r="E30" s="9">
        <v>291967</v>
      </c>
      <c r="F30" s="9">
        <v>706</v>
      </c>
      <c r="G30" s="9">
        <v>0.2</v>
      </c>
      <c r="H30" s="9">
        <v>2541.639</v>
      </c>
      <c r="I30" s="9">
        <v>29.451</v>
      </c>
      <c r="J30" s="44">
        <v>3641</v>
      </c>
      <c r="K30" s="44" t="s">
        <v>168</v>
      </c>
      <c r="L30" s="9">
        <v>403</v>
      </c>
      <c r="M30" s="9">
        <v>290</v>
      </c>
      <c r="N30" s="16">
        <f t="shared" ref="N30:N40" si="2">(L30-M30)/L30</f>
        <v>0.280397022332506</v>
      </c>
      <c r="O30" s="9">
        <f t="shared" ref="O30:O40" si="3">(I30/F30)*1000</f>
        <v>41.7152974504249</v>
      </c>
    </row>
    <row r="31" spans="1:15">
      <c r="A31" s="9">
        <v>3</v>
      </c>
      <c r="B31" s="38" t="s">
        <v>120</v>
      </c>
      <c r="C31" s="9" t="s">
        <v>121</v>
      </c>
      <c r="D31" s="9" t="s">
        <v>122</v>
      </c>
      <c r="E31" s="9">
        <v>291967</v>
      </c>
      <c r="F31" s="9">
        <v>1888</v>
      </c>
      <c r="G31" s="9">
        <v>0.6</v>
      </c>
      <c r="H31" s="9">
        <v>2541.639</v>
      </c>
      <c r="I31" s="9">
        <v>59.739</v>
      </c>
      <c r="J31" s="44">
        <v>4430</v>
      </c>
      <c r="K31" s="44" t="s">
        <v>169</v>
      </c>
      <c r="L31" s="9">
        <v>1137</v>
      </c>
      <c r="M31" s="9">
        <v>734</v>
      </c>
      <c r="N31" s="16">
        <f t="shared" si="2"/>
        <v>0.354441512752858</v>
      </c>
      <c r="O31" s="9">
        <f t="shared" si="3"/>
        <v>31.6414194915254</v>
      </c>
    </row>
    <row r="32" spans="1:15">
      <c r="A32" s="9">
        <v>4</v>
      </c>
      <c r="B32" s="9" t="s">
        <v>125</v>
      </c>
      <c r="C32" s="9" t="s">
        <v>126</v>
      </c>
      <c r="D32" s="9" t="s">
        <v>127</v>
      </c>
      <c r="E32" s="9">
        <v>291967</v>
      </c>
      <c r="F32" s="9">
        <v>4265</v>
      </c>
      <c r="G32" s="9">
        <v>1.5</v>
      </c>
      <c r="H32" s="9">
        <v>2541.639</v>
      </c>
      <c r="I32" s="9">
        <v>179.15</v>
      </c>
      <c r="J32" s="44">
        <v>4029</v>
      </c>
      <c r="K32" s="44" t="s">
        <v>170</v>
      </c>
      <c r="L32" s="9">
        <v>2482</v>
      </c>
      <c r="M32" s="9">
        <v>1679</v>
      </c>
      <c r="N32" s="16">
        <f t="shared" si="2"/>
        <v>0.323529411764706</v>
      </c>
      <c r="O32" s="9">
        <f t="shared" si="3"/>
        <v>42.0046893317702</v>
      </c>
    </row>
    <row r="33" spans="1:15">
      <c r="A33" s="9">
        <v>5</v>
      </c>
      <c r="B33" s="9" t="s">
        <v>130</v>
      </c>
      <c r="C33" s="9" t="s">
        <v>131</v>
      </c>
      <c r="D33" s="9" t="s">
        <v>132</v>
      </c>
      <c r="E33" s="9">
        <v>291967</v>
      </c>
      <c r="F33" s="9">
        <v>6711</v>
      </c>
      <c r="G33" s="9">
        <v>2.3</v>
      </c>
      <c r="H33" s="9">
        <v>2541.639</v>
      </c>
      <c r="I33" s="9">
        <v>299.674</v>
      </c>
      <c r="J33" s="44">
        <v>3500</v>
      </c>
      <c r="K33" s="44" t="s">
        <v>134</v>
      </c>
      <c r="L33" s="9">
        <v>3924</v>
      </c>
      <c r="M33" s="9">
        <v>2552</v>
      </c>
      <c r="N33" s="16">
        <f t="shared" si="2"/>
        <v>0.349643221202854</v>
      </c>
      <c r="O33" s="9">
        <f t="shared" si="3"/>
        <v>44.6541499031441</v>
      </c>
    </row>
    <row r="34" spans="1:15">
      <c r="A34" s="9">
        <v>6</v>
      </c>
      <c r="B34" s="9" t="s">
        <v>135</v>
      </c>
      <c r="C34" s="9" t="s">
        <v>136</v>
      </c>
      <c r="D34" s="9" t="s">
        <v>137</v>
      </c>
      <c r="E34" s="9">
        <v>291967</v>
      </c>
      <c r="F34" s="9">
        <v>21739</v>
      </c>
      <c r="G34" s="9">
        <v>7.4</v>
      </c>
      <c r="H34" s="9">
        <v>2541.639</v>
      </c>
      <c r="I34" s="9">
        <v>599.706</v>
      </c>
      <c r="J34" s="44">
        <v>7934</v>
      </c>
      <c r="K34" s="44" t="s">
        <v>171</v>
      </c>
      <c r="L34" s="9">
        <v>12475</v>
      </c>
      <c r="M34" s="9">
        <v>8665</v>
      </c>
      <c r="N34" s="16">
        <f t="shared" si="2"/>
        <v>0.305410821643287</v>
      </c>
      <c r="O34" s="9">
        <f t="shared" si="3"/>
        <v>27.5866415198491</v>
      </c>
    </row>
    <row r="35" spans="1:15">
      <c r="A35" s="9">
        <v>7</v>
      </c>
      <c r="B35" s="38" t="s">
        <v>140</v>
      </c>
      <c r="C35" s="9" t="s">
        <v>141</v>
      </c>
      <c r="D35" s="9" t="s">
        <v>142</v>
      </c>
      <c r="E35" s="9">
        <v>291967</v>
      </c>
      <c r="F35" s="9">
        <v>29155</v>
      </c>
      <c r="G35" s="9">
        <v>10</v>
      </c>
      <c r="H35" s="9">
        <v>2541.639</v>
      </c>
      <c r="I35" s="9">
        <v>899.837</v>
      </c>
      <c r="J35" s="44">
        <v>6888</v>
      </c>
      <c r="K35" s="44" t="s">
        <v>172</v>
      </c>
      <c r="L35" s="9">
        <v>12732</v>
      </c>
      <c r="M35" s="9">
        <v>8751</v>
      </c>
      <c r="N35" s="16">
        <f t="shared" si="2"/>
        <v>0.312676720075401</v>
      </c>
      <c r="O35" s="9">
        <f t="shared" si="3"/>
        <v>30.8638998456525</v>
      </c>
    </row>
    <row r="36" spans="1:15">
      <c r="A36" s="9">
        <v>8</v>
      </c>
      <c r="B36" s="9" t="s">
        <v>145</v>
      </c>
      <c r="C36" s="9">
        <f>20*60</f>
        <v>1200</v>
      </c>
      <c r="D36" s="9" t="s">
        <v>146</v>
      </c>
      <c r="E36" s="9">
        <v>291967</v>
      </c>
      <c r="F36" s="9">
        <v>35905</v>
      </c>
      <c r="G36" s="9">
        <v>12.3</v>
      </c>
      <c r="H36" s="9">
        <v>2541.639</v>
      </c>
      <c r="I36" s="9">
        <v>1199.64</v>
      </c>
      <c r="J36" s="44">
        <v>5953</v>
      </c>
      <c r="K36" s="44" t="s">
        <v>173</v>
      </c>
      <c r="L36" s="9">
        <v>12732</v>
      </c>
      <c r="M36" s="9">
        <v>8751</v>
      </c>
      <c r="N36" s="16">
        <f t="shared" si="2"/>
        <v>0.312676720075401</v>
      </c>
      <c r="O36" s="9">
        <f t="shared" si="3"/>
        <v>33.4115025762429</v>
      </c>
    </row>
    <row r="37" spans="1:15">
      <c r="A37" s="9">
        <v>9</v>
      </c>
      <c r="B37" s="38" t="s">
        <v>148</v>
      </c>
      <c r="C37" s="9">
        <f>25*60</f>
        <v>1500</v>
      </c>
      <c r="D37" s="9" t="s">
        <v>149</v>
      </c>
      <c r="E37" s="9">
        <v>291967</v>
      </c>
      <c r="F37" s="9">
        <v>41244</v>
      </c>
      <c r="G37" s="9">
        <v>14.1</v>
      </c>
      <c r="H37" s="9">
        <v>2541.639</v>
      </c>
      <c r="I37" s="9">
        <v>1499.588</v>
      </c>
      <c r="J37" s="44">
        <v>5310</v>
      </c>
      <c r="K37" s="44" t="s">
        <v>174</v>
      </c>
      <c r="L37" s="9">
        <v>12732</v>
      </c>
      <c r="M37" s="9">
        <v>8751</v>
      </c>
      <c r="N37" s="16">
        <f t="shared" si="2"/>
        <v>0.312676720075401</v>
      </c>
      <c r="O37" s="9">
        <f t="shared" si="3"/>
        <v>36.3589370575114</v>
      </c>
    </row>
    <row r="38" spans="1:15">
      <c r="A38" s="9">
        <v>10</v>
      </c>
      <c r="B38" s="9" t="s">
        <v>152</v>
      </c>
      <c r="C38" s="9">
        <f>30*60</f>
        <v>1800</v>
      </c>
      <c r="D38" s="9" t="s">
        <v>153</v>
      </c>
      <c r="E38" s="9">
        <v>291967</v>
      </c>
      <c r="F38" s="9">
        <v>44941</v>
      </c>
      <c r="G38" s="9" t="s">
        <v>175</v>
      </c>
      <c r="H38" s="9">
        <v>2541.639</v>
      </c>
      <c r="I38" s="10">
        <v>1799.594</v>
      </c>
      <c r="J38" s="44">
        <v>4780</v>
      </c>
      <c r="K38" s="44" t="s">
        <v>176</v>
      </c>
      <c r="L38" s="9">
        <v>12732</v>
      </c>
      <c r="M38" s="9">
        <v>8751</v>
      </c>
      <c r="N38" s="16">
        <f t="shared" si="2"/>
        <v>0.312676720075401</v>
      </c>
      <c r="O38" s="9">
        <f t="shared" si="3"/>
        <v>40.0434792283216</v>
      </c>
    </row>
    <row r="39" spans="1:15">
      <c r="A39" s="9">
        <v>11</v>
      </c>
      <c r="B39" s="9" t="s">
        <v>157</v>
      </c>
      <c r="C39" s="9">
        <f>35*60</f>
        <v>2100</v>
      </c>
      <c r="D39" s="9" t="s">
        <v>158</v>
      </c>
      <c r="E39" s="9">
        <v>291967</v>
      </c>
      <c r="F39" s="9">
        <v>46005</v>
      </c>
      <c r="G39" s="9" t="s">
        <v>177</v>
      </c>
      <c r="H39" s="9">
        <v>2541.639</v>
      </c>
      <c r="I39" s="10">
        <v>2099.654</v>
      </c>
      <c r="J39" s="44">
        <v>4194</v>
      </c>
      <c r="K39" s="44" t="s">
        <v>129</v>
      </c>
      <c r="L39" s="9">
        <v>12732</v>
      </c>
      <c r="M39" s="9">
        <v>8751</v>
      </c>
      <c r="N39" s="16">
        <f t="shared" si="2"/>
        <v>0.312676720075401</v>
      </c>
      <c r="O39" s="9">
        <f t="shared" si="3"/>
        <v>45.6396913378981</v>
      </c>
    </row>
    <row r="40" spans="1:15">
      <c r="A40" s="9">
        <v>12</v>
      </c>
      <c r="B40" s="38" t="s">
        <v>161</v>
      </c>
      <c r="C40" s="9">
        <f>40*60</f>
        <v>2400</v>
      </c>
      <c r="D40" s="9" t="s">
        <v>162</v>
      </c>
      <c r="E40" s="9">
        <v>291967</v>
      </c>
      <c r="F40" s="9">
        <v>46990</v>
      </c>
      <c r="G40" s="9" t="s">
        <v>178</v>
      </c>
      <c r="H40" s="9">
        <v>2541.639</v>
      </c>
      <c r="I40" s="9">
        <v>2398.885</v>
      </c>
      <c r="J40" s="44">
        <v>3751</v>
      </c>
      <c r="K40" s="44" t="s">
        <v>119</v>
      </c>
      <c r="L40" s="9">
        <v>12732</v>
      </c>
      <c r="M40" s="9">
        <v>8751</v>
      </c>
      <c r="N40" s="16">
        <f t="shared" si="2"/>
        <v>0.312676720075401</v>
      </c>
      <c r="O40" s="9">
        <f t="shared" si="3"/>
        <v>51.0509682911258</v>
      </c>
    </row>
    <row r="45" spans="2:18">
      <c r="B45" s="2" t="s">
        <v>179</v>
      </c>
      <c r="C45" s="28" t="s">
        <v>7</v>
      </c>
      <c r="D45" s="28"/>
      <c r="F45" s="2" t="s">
        <v>179</v>
      </c>
      <c r="G45" s="28" t="s">
        <v>18</v>
      </c>
      <c r="H45" s="28"/>
      <c r="J45" s="2" t="s">
        <v>179</v>
      </c>
      <c r="K45" s="6" t="s">
        <v>180</v>
      </c>
      <c r="L45" s="28"/>
      <c r="N45" s="2" t="s">
        <v>179</v>
      </c>
      <c r="O45" s="6" t="s">
        <v>181</v>
      </c>
      <c r="P45" s="28"/>
      <c r="Q45" s="6" t="s">
        <v>182</v>
      </c>
      <c r="R45" s="28"/>
    </row>
    <row r="46" spans="2:18">
      <c r="B46" s="2"/>
      <c r="C46" s="28" t="s">
        <v>183</v>
      </c>
      <c r="D46" s="28" t="s">
        <v>184</v>
      </c>
      <c r="F46" s="2"/>
      <c r="G46" s="28" t="s">
        <v>183</v>
      </c>
      <c r="H46" s="28" t="s">
        <v>184</v>
      </c>
      <c r="J46" s="2"/>
      <c r="K46" s="28" t="s">
        <v>183</v>
      </c>
      <c r="L46" s="28" t="s">
        <v>184</v>
      </c>
      <c r="N46" s="2"/>
      <c r="O46" s="28" t="s">
        <v>183</v>
      </c>
      <c r="P46" s="28" t="s">
        <v>184</v>
      </c>
      <c r="Q46" s="28" t="s">
        <v>183</v>
      </c>
      <c r="R46" s="28" t="s">
        <v>184</v>
      </c>
    </row>
    <row r="47" spans="2:18">
      <c r="B47" s="9" t="s">
        <v>185</v>
      </c>
      <c r="C47" s="9" t="s">
        <v>115</v>
      </c>
      <c r="D47" s="9" t="s">
        <v>167</v>
      </c>
      <c r="F47" s="9" t="s">
        <v>185</v>
      </c>
      <c r="G47" s="16">
        <v>0.326470588235294</v>
      </c>
      <c r="H47" s="16">
        <v>0.329411764705882</v>
      </c>
      <c r="J47" s="9" t="s">
        <v>185</v>
      </c>
      <c r="K47" s="9">
        <v>16.54</v>
      </c>
      <c r="L47" s="9">
        <v>17.21</v>
      </c>
      <c r="N47" s="9" t="s">
        <v>185</v>
      </c>
      <c r="O47" s="9">
        <v>340</v>
      </c>
      <c r="P47" s="9">
        <v>340</v>
      </c>
      <c r="Q47" s="9">
        <v>229</v>
      </c>
      <c r="R47" s="9">
        <v>228</v>
      </c>
    </row>
    <row r="48" spans="2:18">
      <c r="B48" s="9" t="s">
        <v>186</v>
      </c>
      <c r="C48" s="9" t="s">
        <v>119</v>
      </c>
      <c r="D48" s="9" t="s">
        <v>168</v>
      </c>
      <c r="F48" s="9" t="s">
        <v>186</v>
      </c>
      <c r="G48" s="16">
        <v>0.278606965174129</v>
      </c>
      <c r="H48" s="16">
        <v>0.280397022332506</v>
      </c>
      <c r="J48" s="9" t="s">
        <v>186</v>
      </c>
      <c r="K48" s="9">
        <v>40.53</v>
      </c>
      <c r="L48" s="9">
        <v>41.72</v>
      </c>
      <c r="N48" s="9" t="s">
        <v>186</v>
      </c>
      <c r="O48" s="9">
        <v>402</v>
      </c>
      <c r="P48" s="9">
        <v>403</v>
      </c>
      <c r="Q48" s="9">
        <v>290</v>
      </c>
      <c r="R48" s="9">
        <v>290</v>
      </c>
    </row>
    <row r="49" spans="2:18">
      <c r="B49" s="9" t="s">
        <v>122</v>
      </c>
      <c r="C49" s="9" t="s">
        <v>124</v>
      </c>
      <c r="D49" s="9" t="s">
        <v>169</v>
      </c>
      <c r="F49" s="9" t="s">
        <v>122</v>
      </c>
      <c r="G49" s="16">
        <v>0.353303964757709</v>
      </c>
      <c r="H49" s="16">
        <v>0.354441512752858</v>
      </c>
      <c r="J49" s="9" t="s">
        <v>122</v>
      </c>
      <c r="K49" s="9">
        <v>31.12</v>
      </c>
      <c r="L49" s="9">
        <v>31.64</v>
      </c>
      <c r="N49" s="9" t="s">
        <v>122</v>
      </c>
      <c r="O49" s="9">
        <v>1135</v>
      </c>
      <c r="P49" s="9">
        <v>1137</v>
      </c>
      <c r="Q49" s="9">
        <v>734</v>
      </c>
      <c r="R49" s="9">
        <v>734</v>
      </c>
    </row>
    <row r="50" spans="2:18">
      <c r="B50" s="9" t="s">
        <v>127</v>
      </c>
      <c r="C50" s="9" t="s">
        <v>129</v>
      </c>
      <c r="D50" s="9" t="s">
        <v>170</v>
      </c>
      <c r="F50" s="9" t="s">
        <v>127</v>
      </c>
      <c r="G50" s="16">
        <v>0.320952765442067</v>
      </c>
      <c r="H50" s="16">
        <v>0.323529411764706</v>
      </c>
      <c r="J50" s="9" t="s">
        <v>127</v>
      </c>
      <c r="K50" s="9">
        <v>41.98</v>
      </c>
      <c r="L50" s="9">
        <v>42.01</v>
      </c>
      <c r="N50" s="9" t="s">
        <v>127</v>
      </c>
      <c r="O50" s="9">
        <v>2477</v>
      </c>
      <c r="P50" s="9">
        <v>2482</v>
      </c>
      <c r="Q50" s="9">
        <v>1682</v>
      </c>
      <c r="R50" s="9">
        <v>1679</v>
      </c>
    </row>
    <row r="51" spans="2:18">
      <c r="B51" s="9" t="s">
        <v>132</v>
      </c>
      <c r="C51" s="9" t="s">
        <v>134</v>
      </c>
      <c r="D51" s="9" t="s">
        <v>134</v>
      </c>
      <c r="F51" s="9" t="s">
        <v>132</v>
      </c>
      <c r="G51" s="16">
        <v>0.348047971421281</v>
      </c>
      <c r="H51" s="16">
        <v>0.349643221202854</v>
      </c>
      <c r="J51" s="9" t="s">
        <v>132</v>
      </c>
      <c r="K51" s="9">
        <v>45.02</v>
      </c>
      <c r="L51" s="9">
        <v>44.65</v>
      </c>
      <c r="N51" s="9" t="s">
        <v>132</v>
      </c>
      <c r="O51" s="9">
        <v>3919</v>
      </c>
      <c r="P51" s="9">
        <v>3924</v>
      </c>
      <c r="Q51" s="9">
        <v>2555</v>
      </c>
      <c r="R51" s="9">
        <v>2552</v>
      </c>
    </row>
    <row r="52" spans="2:18">
      <c r="B52" s="9" t="s">
        <v>137</v>
      </c>
      <c r="C52" s="9" t="s">
        <v>139</v>
      </c>
      <c r="D52" s="9" t="s">
        <v>171</v>
      </c>
      <c r="F52" s="9" t="s">
        <v>137</v>
      </c>
      <c r="G52" s="16">
        <v>0.302241503976862</v>
      </c>
      <c r="H52" s="16">
        <v>0.305410821643287</v>
      </c>
      <c r="J52" s="9" t="s">
        <v>137</v>
      </c>
      <c r="K52" s="9">
        <v>27.73</v>
      </c>
      <c r="L52" s="9">
        <v>27.59</v>
      </c>
      <c r="N52" s="9" t="s">
        <v>137</v>
      </c>
      <c r="O52" s="9">
        <v>12447</v>
      </c>
      <c r="P52" s="9">
        <v>12475</v>
      </c>
      <c r="Q52" s="9">
        <v>8685</v>
      </c>
      <c r="R52" s="9">
        <v>8665</v>
      </c>
    </row>
    <row r="53" spans="2:18">
      <c r="B53" s="9" t="s">
        <v>142</v>
      </c>
      <c r="C53" s="9" t="s">
        <v>144</v>
      </c>
      <c r="D53" s="9" t="s">
        <v>172</v>
      </c>
      <c r="F53" s="9" t="s">
        <v>142</v>
      </c>
      <c r="G53" s="16">
        <v>0.309587531486146</v>
      </c>
      <c r="H53" s="16">
        <v>0.312676720075401</v>
      </c>
      <c r="J53" s="9" t="s">
        <v>142</v>
      </c>
      <c r="K53" s="9">
        <v>20.45</v>
      </c>
      <c r="L53" s="9">
        <v>30.86</v>
      </c>
      <c r="N53" s="9" t="s">
        <v>142</v>
      </c>
      <c r="O53" s="9">
        <v>12704</v>
      </c>
      <c r="P53" s="9">
        <v>12732</v>
      </c>
      <c r="Q53" s="9">
        <v>8771</v>
      </c>
      <c r="R53" s="9">
        <v>8751</v>
      </c>
    </row>
    <row r="54" spans="2:18">
      <c r="B54" s="9" t="s">
        <v>146</v>
      </c>
      <c r="C54" s="9" t="s">
        <v>147</v>
      </c>
      <c r="D54" s="9" t="s">
        <v>173</v>
      </c>
      <c r="F54" s="9" t="s">
        <v>146</v>
      </c>
      <c r="G54" s="16">
        <v>0.127433033212538</v>
      </c>
      <c r="H54" s="16">
        <v>0.312676720075401</v>
      </c>
      <c r="J54" s="9" t="s">
        <v>146</v>
      </c>
      <c r="K54" s="9">
        <v>16.17</v>
      </c>
      <c r="L54" s="9">
        <v>33.41</v>
      </c>
      <c r="N54" s="9" t="s">
        <v>146</v>
      </c>
      <c r="O54" s="9">
        <v>26767</v>
      </c>
      <c r="P54" s="9">
        <v>12732</v>
      </c>
      <c r="Q54" s="9">
        <v>23356</v>
      </c>
      <c r="R54" s="9">
        <v>8751</v>
      </c>
    </row>
    <row r="55" spans="2:18">
      <c r="B55" s="9" t="s">
        <v>149</v>
      </c>
      <c r="C55" s="9" t="s">
        <v>151</v>
      </c>
      <c r="D55" s="9" t="s">
        <v>174</v>
      </c>
      <c r="F55" s="9" t="s">
        <v>149</v>
      </c>
      <c r="G55" s="16">
        <v>0.0995413501504945</v>
      </c>
      <c r="H55" s="16">
        <v>0.312676720075401</v>
      </c>
      <c r="J55" s="9" t="s">
        <v>149</v>
      </c>
      <c r="K55" s="9">
        <v>14.33</v>
      </c>
      <c r="L55" s="9">
        <v>36.36</v>
      </c>
      <c r="N55" s="9" t="s">
        <v>149</v>
      </c>
      <c r="O55" s="9">
        <v>41862</v>
      </c>
      <c r="P55" s="9">
        <v>12732</v>
      </c>
      <c r="Q55" s="9">
        <v>37695</v>
      </c>
      <c r="R55" s="9">
        <v>8751</v>
      </c>
    </row>
    <row r="56" spans="2:18">
      <c r="B56" s="9" t="s">
        <v>153</v>
      </c>
      <c r="C56" s="9" t="s">
        <v>156</v>
      </c>
      <c r="D56" s="9" t="s">
        <v>176</v>
      </c>
      <c r="F56" s="9" t="s">
        <v>153</v>
      </c>
      <c r="G56" s="16">
        <v>0.101626804378095</v>
      </c>
      <c r="H56" s="16">
        <v>0.312676720075401</v>
      </c>
      <c r="J56" s="9" t="s">
        <v>153</v>
      </c>
      <c r="K56" s="9">
        <v>13.47</v>
      </c>
      <c r="L56" s="9">
        <v>40.04</v>
      </c>
      <c r="N56" s="9" t="s">
        <v>153</v>
      </c>
      <c r="O56" s="9">
        <v>56737</v>
      </c>
      <c r="P56" s="9">
        <v>12732</v>
      </c>
      <c r="Q56" s="9">
        <v>50971</v>
      </c>
      <c r="R56" s="9">
        <v>8751</v>
      </c>
    </row>
    <row r="57" spans="2:18">
      <c r="B57" s="9" t="s">
        <v>158</v>
      </c>
      <c r="C57" s="9" t="s">
        <v>160</v>
      </c>
      <c r="D57" s="9" t="s">
        <v>129</v>
      </c>
      <c r="F57" s="9" t="s">
        <v>158</v>
      </c>
      <c r="G57" s="16">
        <v>0.101693730959501</v>
      </c>
      <c r="H57" s="16">
        <v>0.312676720075401</v>
      </c>
      <c r="J57" s="9" t="s">
        <v>158</v>
      </c>
      <c r="K57" s="9">
        <v>12.91</v>
      </c>
      <c r="L57" s="9">
        <v>45.64</v>
      </c>
      <c r="N57" s="9" t="s">
        <v>158</v>
      </c>
      <c r="O57" s="9">
        <v>71558</v>
      </c>
      <c r="P57" s="9">
        <v>12732</v>
      </c>
      <c r="Q57" s="9">
        <v>64281</v>
      </c>
      <c r="R57" s="9">
        <v>8751</v>
      </c>
    </row>
    <row r="58" spans="2:18">
      <c r="B58" s="9" t="s">
        <v>162</v>
      </c>
      <c r="C58" s="9" t="s">
        <v>164</v>
      </c>
      <c r="D58" s="9" t="s">
        <v>119</v>
      </c>
      <c r="F58" s="9" t="s">
        <v>162</v>
      </c>
      <c r="G58" s="16">
        <v>0.092751756440281</v>
      </c>
      <c r="H58" s="16">
        <v>0.312676720075401</v>
      </c>
      <c r="J58" s="9" t="s">
        <v>162</v>
      </c>
      <c r="K58" s="9">
        <v>12.59</v>
      </c>
      <c r="L58" s="9">
        <v>51.05</v>
      </c>
      <c r="N58" s="9" t="s">
        <v>162</v>
      </c>
      <c r="O58" s="9">
        <v>85400</v>
      </c>
      <c r="P58" s="9">
        <v>12732</v>
      </c>
      <c r="Q58" s="9">
        <v>77479</v>
      </c>
      <c r="R58" s="9">
        <v>8751</v>
      </c>
    </row>
    <row r="61" spans="2:10">
      <c r="B61" s="39" t="s">
        <v>187</v>
      </c>
      <c r="J61" s="47" t="s">
        <v>188</v>
      </c>
    </row>
    <row r="62" spans="2:15">
      <c r="B62" s="2" t="s">
        <v>179</v>
      </c>
      <c r="C62" s="33" t="s">
        <v>109</v>
      </c>
      <c r="D62" s="33" t="s">
        <v>110</v>
      </c>
      <c r="E62" s="23" t="s">
        <v>189</v>
      </c>
      <c r="F62" s="23" t="s">
        <v>190</v>
      </c>
      <c r="G62" s="23" t="s">
        <v>191</v>
      </c>
      <c r="J62" s="2" t="s">
        <v>179</v>
      </c>
      <c r="K62" s="33" t="s">
        <v>109</v>
      </c>
      <c r="L62" s="33" t="s">
        <v>110</v>
      </c>
      <c r="M62" s="23" t="s">
        <v>189</v>
      </c>
      <c r="N62" s="23" t="s">
        <v>192</v>
      </c>
      <c r="O62" s="23" t="s">
        <v>191</v>
      </c>
    </row>
    <row r="63" spans="2:15">
      <c r="B63" s="2"/>
      <c r="C63" s="36"/>
      <c r="D63" s="36"/>
      <c r="E63" s="2"/>
      <c r="F63" s="23"/>
      <c r="G63" s="2"/>
      <c r="J63" s="2"/>
      <c r="K63" s="36"/>
      <c r="L63" s="36"/>
      <c r="M63" s="2"/>
      <c r="N63" s="23"/>
      <c r="O63" s="2"/>
    </row>
    <row r="64" spans="2:15">
      <c r="B64" s="9" t="s">
        <v>185</v>
      </c>
      <c r="C64" s="9">
        <v>340</v>
      </c>
      <c r="D64" s="9">
        <v>229</v>
      </c>
      <c r="E64" s="9">
        <v>82</v>
      </c>
      <c r="F64" s="16">
        <v>0.326470588235294</v>
      </c>
      <c r="G64" s="9">
        <v>16.54</v>
      </c>
      <c r="J64" s="9" t="s">
        <v>185</v>
      </c>
      <c r="K64" s="9">
        <v>340</v>
      </c>
      <c r="L64" s="9">
        <v>228</v>
      </c>
      <c r="M64" s="9">
        <v>78</v>
      </c>
      <c r="N64" s="16">
        <v>0.329411764705882</v>
      </c>
      <c r="O64" s="9">
        <v>17.21</v>
      </c>
    </row>
    <row r="65" spans="2:15">
      <c r="B65" s="9" t="s">
        <v>186</v>
      </c>
      <c r="C65" s="9">
        <v>402</v>
      </c>
      <c r="D65" s="9">
        <v>290</v>
      </c>
      <c r="E65" s="9">
        <v>30</v>
      </c>
      <c r="F65" s="16">
        <v>0.278606965174129</v>
      </c>
      <c r="G65" s="9">
        <v>40.53</v>
      </c>
      <c r="J65" s="9" t="s">
        <v>186</v>
      </c>
      <c r="K65" s="9">
        <v>403</v>
      </c>
      <c r="L65" s="9">
        <v>290</v>
      </c>
      <c r="M65" s="9">
        <v>29</v>
      </c>
      <c r="N65" s="16">
        <v>0.280397022332506</v>
      </c>
      <c r="O65" s="9">
        <v>41.72</v>
      </c>
    </row>
    <row r="66" spans="2:15">
      <c r="B66" s="9" t="s">
        <v>122</v>
      </c>
      <c r="C66" s="9">
        <v>1135</v>
      </c>
      <c r="D66" s="9">
        <v>734</v>
      </c>
      <c r="E66" s="9">
        <v>36</v>
      </c>
      <c r="F66" s="16">
        <v>0.353303964757709</v>
      </c>
      <c r="G66" s="9">
        <v>31.12</v>
      </c>
      <c r="J66" s="9" t="s">
        <v>122</v>
      </c>
      <c r="K66" s="9">
        <v>1137</v>
      </c>
      <c r="L66" s="9">
        <v>734</v>
      </c>
      <c r="M66" s="9">
        <v>35</v>
      </c>
      <c r="N66" s="16">
        <v>0.354441512752858</v>
      </c>
      <c r="O66" s="9">
        <v>31.64</v>
      </c>
    </row>
    <row r="67" spans="2:15">
      <c r="B67" s="9" t="s">
        <v>127</v>
      </c>
      <c r="C67" s="9">
        <v>2477</v>
      </c>
      <c r="D67" s="9">
        <v>1682</v>
      </c>
      <c r="E67" s="9">
        <v>33</v>
      </c>
      <c r="F67" s="16">
        <v>0.320952765442067</v>
      </c>
      <c r="G67" s="9">
        <v>41.98</v>
      </c>
      <c r="J67" s="9" t="s">
        <v>127</v>
      </c>
      <c r="K67" s="9">
        <v>2482</v>
      </c>
      <c r="L67" s="9">
        <v>1679</v>
      </c>
      <c r="M67" s="9">
        <v>32</v>
      </c>
      <c r="N67" s="16">
        <v>0.323529411764706</v>
      </c>
      <c r="O67" s="9">
        <v>42.01</v>
      </c>
    </row>
    <row r="68" spans="2:15">
      <c r="B68" s="9" t="s">
        <v>132</v>
      </c>
      <c r="C68" s="9">
        <v>3919</v>
      </c>
      <c r="D68" s="9">
        <v>2555</v>
      </c>
      <c r="E68" s="9">
        <v>28</v>
      </c>
      <c r="F68" s="16">
        <v>0.348047971421281</v>
      </c>
      <c r="G68" s="9">
        <v>45.02</v>
      </c>
      <c r="J68" s="9" t="s">
        <v>132</v>
      </c>
      <c r="K68" s="9">
        <v>3924</v>
      </c>
      <c r="L68" s="9">
        <v>2552</v>
      </c>
      <c r="M68" s="9">
        <v>28</v>
      </c>
      <c r="N68" s="16">
        <v>0.349643221202854</v>
      </c>
      <c r="O68" s="9">
        <v>44.65</v>
      </c>
    </row>
    <row r="69" spans="2:15">
      <c r="B69" s="9" t="s">
        <v>137</v>
      </c>
      <c r="C69" s="9">
        <v>12447</v>
      </c>
      <c r="D69" s="9">
        <v>8685</v>
      </c>
      <c r="E69" s="9">
        <v>62</v>
      </c>
      <c r="F69" s="16">
        <v>0.302241503976862</v>
      </c>
      <c r="G69" s="9">
        <v>27.73</v>
      </c>
      <c r="J69" s="9" t="s">
        <v>137</v>
      </c>
      <c r="K69" s="9">
        <v>12475</v>
      </c>
      <c r="L69" s="9">
        <v>8665</v>
      </c>
      <c r="M69" s="9">
        <v>63</v>
      </c>
      <c r="N69" s="16">
        <v>0.305410821643287</v>
      </c>
      <c r="O69" s="9">
        <v>27.59</v>
      </c>
    </row>
    <row r="70" spans="2:15">
      <c r="B70" s="9" t="s">
        <v>142</v>
      </c>
      <c r="C70" s="9">
        <v>12704</v>
      </c>
      <c r="D70" s="9">
        <v>8771</v>
      </c>
      <c r="E70" s="9">
        <v>71</v>
      </c>
      <c r="F70" s="16">
        <v>0.309587531486146</v>
      </c>
      <c r="G70" s="9">
        <v>20.45</v>
      </c>
      <c r="J70" s="9" t="s">
        <v>142</v>
      </c>
      <c r="K70" s="9">
        <v>12732</v>
      </c>
      <c r="L70" s="9">
        <v>8751</v>
      </c>
      <c r="M70" s="9">
        <v>55</v>
      </c>
      <c r="N70" s="16">
        <v>0.312676720075401</v>
      </c>
      <c r="O70" s="9">
        <v>30.86</v>
      </c>
    </row>
    <row r="71" spans="2:15">
      <c r="B71" s="9" t="s">
        <v>146</v>
      </c>
      <c r="C71" s="9">
        <v>26767</v>
      </c>
      <c r="D71" s="9">
        <v>23356</v>
      </c>
      <c r="E71" s="9">
        <v>80</v>
      </c>
      <c r="F71" s="16">
        <v>0.127433033212538</v>
      </c>
      <c r="G71" s="9">
        <v>16.17</v>
      </c>
      <c r="J71" s="9" t="s">
        <v>146</v>
      </c>
      <c r="K71" s="9">
        <v>12732</v>
      </c>
      <c r="L71" s="9">
        <v>8751</v>
      </c>
      <c r="M71" s="9">
        <v>47</v>
      </c>
      <c r="N71" s="16">
        <v>0.312676720075401</v>
      </c>
      <c r="O71" s="9">
        <v>33.41</v>
      </c>
    </row>
    <row r="72" spans="2:15">
      <c r="B72" s="9" t="s">
        <v>149</v>
      </c>
      <c r="C72" s="9">
        <v>41862</v>
      </c>
      <c r="D72" s="9">
        <v>37695</v>
      </c>
      <c r="E72" s="9">
        <v>86</v>
      </c>
      <c r="F72" s="16">
        <v>0.0995413501504945</v>
      </c>
      <c r="G72" s="9">
        <v>14.33</v>
      </c>
      <c r="J72" s="9" t="s">
        <v>149</v>
      </c>
      <c r="K72" s="9">
        <v>12732</v>
      </c>
      <c r="L72" s="9">
        <v>8751</v>
      </c>
      <c r="M72" s="9">
        <v>42</v>
      </c>
      <c r="N72" s="16">
        <v>0.312676720075401</v>
      </c>
      <c r="O72" s="9">
        <v>36.36</v>
      </c>
    </row>
    <row r="73" spans="2:15">
      <c r="B73" s="9" t="s">
        <v>153</v>
      </c>
      <c r="C73" s="9">
        <v>56737</v>
      </c>
      <c r="D73" s="9">
        <v>50971</v>
      </c>
      <c r="E73" s="9">
        <v>89</v>
      </c>
      <c r="F73" s="16">
        <v>0.101626804378095</v>
      </c>
      <c r="G73" s="9">
        <v>13.47</v>
      </c>
      <c r="J73" s="9" t="s">
        <v>153</v>
      </c>
      <c r="K73" s="9">
        <v>12732</v>
      </c>
      <c r="L73" s="9">
        <v>8751</v>
      </c>
      <c r="M73" s="9">
        <v>38</v>
      </c>
      <c r="N73" s="16">
        <v>0.312676720075401</v>
      </c>
      <c r="O73" s="9">
        <v>40.04</v>
      </c>
    </row>
    <row r="74" spans="2:15">
      <c r="B74" s="9" t="s">
        <v>158</v>
      </c>
      <c r="C74" s="9">
        <v>71558</v>
      </c>
      <c r="D74" s="9">
        <v>64281</v>
      </c>
      <c r="E74" s="9">
        <v>91</v>
      </c>
      <c r="F74" s="16">
        <v>0.101693730959501</v>
      </c>
      <c r="G74" s="9">
        <v>12.91</v>
      </c>
      <c r="J74" s="9" t="s">
        <v>158</v>
      </c>
      <c r="K74" s="9">
        <v>12732</v>
      </c>
      <c r="L74" s="9">
        <v>8751</v>
      </c>
      <c r="M74" s="9">
        <v>33</v>
      </c>
      <c r="N74" s="16">
        <v>0.312676720075401</v>
      </c>
      <c r="O74" s="9">
        <v>45.64</v>
      </c>
    </row>
    <row r="75" spans="2:15">
      <c r="B75" s="9" t="s">
        <v>162</v>
      </c>
      <c r="C75" s="9">
        <v>85400</v>
      </c>
      <c r="D75" s="9">
        <v>77479</v>
      </c>
      <c r="E75" s="9">
        <v>92</v>
      </c>
      <c r="F75" s="16">
        <v>0.092751756440281</v>
      </c>
      <c r="G75" s="9">
        <v>12.59</v>
      </c>
      <c r="J75" s="9" t="s">
        <v>162</v>
      </c>
      <c r="K75" s="9">
        <v>12732</v>
      </c>
      <c r="L75" s="9">
        <v>8751</v>
      </c>
      <c r="M75" s="9">
        <v>30</v>
      </c>
      <c r="N75" s="16">
        <v>0.312676720075401</v>
      </c>
      <c r="O75" s="9">
        <v>51.05</v>
      </c>
    </row>
    <row r="79" spans="4:11">
      <c r="D79" s="29"/>
      <c r="J79"/>
      <c r="K79"/>
    </row>
    <row r="80" spans="4:11">
      <c r="D80" s="29"/>
      <c r="J80"/>
      <c r="K80"/>
    </row>
    <row r="81" spans="4:11">
      <c r="D81" s="29"/>
      <c r="J81"/>
      <c r="K81"/>
    </row>
    <row r="82" spans="4:11">
      <c r="D82" s="29"/>
      <c r="J82"/>
      <c r="K82"/>
    </row>
    <row r="83" spans="4:11">
      <c r="D83" s="29"/>
      <c r="J83"/>
      <c r="K83"/>
    </row>
    <row r="84" spans="4:11">
      <c r="D84" s="29"/>
      <c r="J84"/>
      <c r="K84"/>
    </row>
    <row r="85" spans="4:11">
      <c r="D85" s="29"/>
      <c r="J85"/>
      <c r="K85"/>
    </row>
    <row r="86" spans="4:11">
      <c r="D86" s="29"/>
      <c r="J86"/>
      <c r="K86"/>
    </row>
    <row r="87" spans="4:11">
      <c r="D87" s="29"/>
      <c r="J87"/>
      <c r="K87"/>
    </row>
    <row r="88" spans="4:11">
      <c r="D88" s="29"/>
      <c r="J88"/>
      <c r="K88"/>
    </row>
    <row r="89" spans="4:11">
      <c r="D89" s="29"/>
      <c r="J89"/>
      <c r="K89"/>
    </row>
    <row r="90" spans="4:11">
      <c r="D90" s="29"/>
      <c r="J90"/>
      <c r="K90"/>
    </row>
    <row r="91" spans="4:11">
      <c r="D91" s="29"/>
      <c r="J91"/>
      <c r="K91"/>
    </row>
    <row r="92" spans="4:11">
      <c r="D92" s="29"/>
      <c r="J92"/>
      <c r="K92"/>
    </row>
    <row r="93" spans="4:11">
      <c r="D93" s="29"/>
      <c r="J93"/>
      <c r="K93"/>
    </row>
  </sheetData>
  <mergeCells count="44">
    <mergeCell ref="E6:G6"/>
    <mergeCell ref="H6:I6"/>
    <mergeCell ref="J6:K6"/>
    <mergeCell ref="L26:M26"/>
    <mergeCell ref="E27:G27"/>
    <mergeCell ref="H27:I27"/>
    <mergeCell ref="J27:K27"/>
    <mergeCell ref="C45:D45"/>
    <mergeCell ref="G45:H45"/>
    <mergeCell ref="K45:L45"/>
    <mergeCell ref="O45:P45"/>
    <mergeCell ref="Q45:R45"/>
    <mergeCell ref="A6:A7"/>
    <mergeCell ref="A27:A28"/>
    <mergeCell ref="B6:B7"/>
    <mergeCell ref="B27:B28"/>
    <mergeCell ref="B45:B46"/>
    <mergeCell ref="B62:B63"/>
    <mergeCell ref="C6:C7"/>
    <mergeCell ref="C27:C28"/>
    <mergeCell ref="C62:C63"/>
    <mergeCell ref="D6:D7"/>
    <mergeCell ref="D27:D28"/>
    <mergeCell ref="D62:D63"/>
    <mergeCell ref="E62:E63"/>
    <mergeCell ref="F45:F46"/>
    <mergeCell ref="F62:F63"/>
    <mergeCell ref="G62:G63"/>
    <mergeCell ref="J45:J46"/>
    <mergeCell ref="J62:J63"/>
    <mergeCell ref="K62:K63"/>
    <mergeCell ref="L6:L7"/>
    <mergeCell ref="L27:L28"/>
    <mergeCell ref="L62:L63"/>
    <mergeCell ref="M6:M7"/>
    <mergeCell ref="M27:M28"/>
    <mergeCell ref="M62:M63"/>
    <mergeCell ref="N6:N7"/>
    <mergeCell ref="N27:N28"/>
    <mergeCell ref="N45:N46"/>
    <mergeCell ref="N62:N63"/>
    <mergeCell ref="O6:O7"/>
    <mergeCell ref="O27:O28"/>
    <mergeCell ref="O62:O6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topLeftCell="A31" workbookViewId="0">
      <selection activeCell="A16" sqref="A16:D16"/>
    </sheetView>
  </sheetViews>
  <sheetFormatPr defaultColWidth="9" defaultRowHeight="14.4"/>
  <cols>
    <col min="1" max="1" width="19.7105263157895" customWidth="1"/>
    <col min="2" max="2" width="13.4298245614035" customWidth="1"/>
    <col min="3" max="3" width="10.859649122807" hidden="1" customWidth="1"/>
    <col min="4" max="4" width="18.4298245614035" customWidth="1"/>
    <col min="5" max="5" width="10.5701754385965" hidden="1" customWidth="1"/>
    <col min="7" max="7" width="10.140350877193" customWidth="1"/>
    <col min="8" max="8" width="9.57017543859649" customWidth="1"/>
    <col min="9" max="9" width="9.57017543859649" hidden="1" customWidth="1"/>
    <col min="10" max="10" width="10.5701754385965" customWidth="1"/>
    <col min="11" max="11" width="10.5701754385965" hidden="1" customWidth="1"/>
    <col min="13" max="13" width="10.140350877193" customWidth="1"/>
    <col min="14" max="14" width="9.57017543859649" customWidth="1"/>
    <col min="15" max="15" width="9.57017543859649" hidden="1" customWidth="1"/>
    <col min="16" max="16" width="10.5701754385965" customWidth="1"/>
    <col min="17" max="17" width="10.5701754385965" hidden="1" customWidth="1"/>
    <col min="19" max="19" width="10.140350877193" customWidth="1"/>
    <col min="20" max="20" width="9.57017543859649" customWidth="1"/>
    <col min="21" max="21" width="10.5701754385965" customWidth="1"/>
    <col min="22" max="22" width="9.57017543859649" customWidth="1"/>
    <col min="23" max="23" width="10.5701754385965" customWidth="1"/>
  </cols>
  <sheetData>
    <row r="1" spans="1:13">
      <c r="A1" s="1" t="s">
        <v>17</v>
      </c>
      <c r="G1" s="1" t="s">
        <v>193</v>
      </c>
      <c r="M1" s="1" t="s">
        <v>19</v>
      </c>
    </row>
    <row r="2" spans="1:23">
      <c r="A2" s="2" t="s">
        <v>179</v>
      </c>
      <c r="B2" s="2" t="s">
        <v>183</v>
      </c>
      <c r="C2" s="3"/>
      <c r="D2" s="2" t="s">
        <v>184</v>
      </c>
      <c r="E2" s="4"/>
      <c r="G2" s="2" t="s">
        <v>179</v>
      </c>
      <c r="H2" s="5" t="s">
        <v>183</v>
      </c>
      <c r="I2" s="19"/>
      <c r="J2" s="20" t="s">
        <v>184</v>
      </c>
      <c r="K2" s="21"/>
      <c r="M2" s="2" t="s">
        <v>179</v>
      </c>
      <c r="N2" s="5" t="s">
        <v>183</v>
      </c>
      <c r="O2" s="22"/>
      <c r="P2" s="20" t="s">
        <v>184</v>
      </c>
      <c r="Q2" s="4"/>
      <c r="S2" s="2" t="s">
        <v>179</v>
      </c>
      <c r="T2" s="6" t="s">
        <v>181</v>
      </c>
      <c r="U2" s="28"/>
      <c r="V2" s="6" t="s">
        <v>182</v>
      </c>
      <c r="W2" s="28"/>
    </row>
    <row r="3" spans="1:23">
      <c r="A3" s="2"/>
      <c r="B3" s="2"/>
      <c r="C3" s="6" t="s">
        <v>194</v>
      </c>
      <c r="D3" s="2"/>
      <c r="E3" s="7" t="s">
        <v>194</v>
      </c>
      <c r="G3" s="2"/>
      <c r="H3" s="8"/>
      <c r="I3" s="23" t="s">
        <v>194</v>
      </c>
      <c r="J3" s="24"/>
      <c r="K3" s="6" t="s">
        <v>194</v>
      </c>
      <c r="M3" s="2"/>
      <c r="N3" s="8"/>
      <c r="O3" s="23" t="s">
        <v>194</v>
      </c>
      <c r="P3" s="24"/>
      <c r="Q3" s="6" t="s">
        <v>194</v>
      </c>
      <c r="S3" s="2"/>
      <c r="T3" s="28" t="s">
        <v>183</v>
      </c>
      <c r="U3" s="28" t="s">
        <v>184</v>
      </c>
      <c r="V3" s="28" t="s">
        <v>183</v>
      </c>
      <c r="W3" s="28" t="s">
        <v>184</v>
      </c>
    </row>
    <row r="4" spans="1:23">
      <c r="A4" s="9" t="s">
        <v>185</v>
      </c>
      <c r="B4" s="9">
        <v>82</v>
      </c>
      <c r="C4" s="9">
        <v>0</v>
      </c>
      <c r="D4" s="9">
        <v>78</v>
      </c>
      <c r="E4" s="9">
        <v>0</v>
      </c>
      <c r="G4" s="9" t="s">
        <v>185</v>
      </c>
      <c r="H4" s="10">
        <v>32.65</v>
      </c>
      <c r="I4" s="25">
        <v>1</v>
      </c>
      <c r="J4" s="10">
        <v>32.94</v>
      </c>
      <c r="K4" s="25">
        <v>1</v>
      </c>
      <c r="M4" s="9" t="s">
        <v>185</v>
      </c>
      <c r="N4" s="9">
        <v>16.54</v>
      </c>
      <c r="O4" s="9">
        <v>4</v>
      </c>
      <c r="P4" s="9">
        <v>17.21</v>
      </c>
      <c r="Q4" s="9">
        <v>4</v>
      </c>
      <c r="S4" s="9" t="s">
        <v>185</v>
      </c>
      <c r="T4" s="9">
        <v>340</v>
      </c>
      <c r="U4" s="9">
        <v>340</v>
      </c>
      <c r="V4" s="9">
        <v>229</v>
      </c>
      <c r="W4" s="9">
        <v>228</v>
      </c>
    </row>
    <row r="5" spans="1:23">
      <c r="A5" s="9" t="s">
        <v>186</v>
      </c>
      <c r="B5" s="9">
        <v>30</v>
      </c>
      <c r="C5" s="9">
        <v>0</v>
      </c>
      <c r="D5" s="9">
        <v>29</v>
      </c>
      <c r="E5" s="9">
        <v>0</v>
      </c>
      <c r="G5" s="9" t="s">
        <v>186</v>
      </c>
      <c r="H5" s="10">
        <v>27.86</v>
      </c>
      <c r="I5" s="25">
        <v>1</v>
      </c>
      <c r="J5" s="10">
        <v>28.03</v>
      </c>
      <c r="K5" s="25">
        <v>1</v>
      </c>
      <c r="M5" s="9" t="s">
        <v>186</v>
      </c>
      <c r="N5" s="9">
        <v>40.53</v>
      </c>
      <c r="O5" s="9">
        <v>4</v>
      </c>
      <c r="P5" s="9">
        <v>41.72</v>
      </c>
      <c r="Q5" s="9">
        <v>4</v>
      </c>
      <c r="S5" s="9" t="s">
        <v>186</v>
      </c>
      <c r="T5" s="9">
        <v>402</v>
      </c>
      <c r="U5" s="9">
        <v>403</v>
      </c>
      <c r="V5" s="9">
        <v>290</v>
      </c>
      <c r="W5" s="9">
        <v>290</v>
      </c>
    </row>
    <row r="6" spans="1:23">
      <c r="A6" s="9" t="s">
        <v>122</v>
      </c>
      <c r="B6" s="9">
        <v>36</v>
      </c>
      <c r="C6" s="9">
        <v>0</v>
      </c>
      <c r="D6" s="9">
        <v>35</v>
      </c>
      <c r="E6" s="9">
        <v>0</v>
      </c>
      <c r="G6" s="9" t="s">
        <v>122</v>
      </c>
      <c r="H6" s="10">
        <v>35.33</v>
      </c>
      <c r="I6" s="25">
        <v>1</v>
      </c>
      <c r="J6" s="10">
        <v>35.44</v>
      </c>
      <c r="K6" s="25">
        <v>1</v>
      </c>
      <c r="M6" s="9" t="s">
        <v>122</v>
      </c>
      <c r="N6" s="9">
        <v>31.12</v>
      </c>
      <c r="O6" s="9">
        <v>4</v>
      </c>
      <c r="P6" s="9">
        <v>31.64</v>
      </c>
      <c r="Q6" s="9">
        <v>4</v>
      </c>
      <c r="S6" s="9" t="s">
        <v>122</v>
      </c>
      <c r="T6" s="9">
        <v>1135</v>
      </c>
      <c r="U6" s="9">
        <v>1137</v>
      </c>
      <c r="V6" s="9">
        <v>734</v>
      </c>
      <c r="W6" s="9">
        <v>734</v>
      </c>
    </row>
    <row r="7" spans="1:23">
      <c r="A7" s="9" t="s">
        <v>127</v>
      </c>
      <c r="B7" s="9">
        <v>33</v>
      </c>
      <c r="C7" s="9">
        <v>0</v>
      </c>
      <c r="D7" s="9">
        <v>32</v>
      </c>
      <c r="E7" s="9">
        <v>0</v>
      </c>
      <c r="G7" s="9" t="s">
        <v>127</v>
      </c>
      <c r="H7" s="10">
        <v>32.09</v>
      </c>
      <c r="I7" s="25">
        <v>1</v>
      </c>
      <c r="J7" s="10">
        <v>32.35</v>
      </c>
      <c r="K7" s="25">
        <v>1</v>
      </c>
      <c r="M7" s="9" t="s">
        <v>127</v>
      </c>
      <c r="N7" s="9">
        <v>41.98</v>
      </c>
      <c r="O7" s="9">
        <v>4</v>
      </c>
      <c r="P7" s="9">
        <v>42.01</v>
      </c>
      <c r="Q7" s="9">
        <v>4</v>
      </c>
      <c r="S7" s="9" t="s">
        <v>127</v>
      </c>
      <c r="T7" s="9">
        <v>2477</v>
      </c>
      <c r="U7" s="9">
        <v>2482</v>
      </c>
      <c r="V7" s="9">
        <v>1682</v>
      </c>
      <c r="W7" s="9">
        <v>1679</v>
      </c>
    </row>
    <row r="8" spans="1:23">
      <c r="A8" s="9" t="s">
        <v>132</v>
      </c>
      <c r="B8" s="9">
        <v>28</v>
      </c>
      <c r="C8" s="9">
        <v>0</v>
      </c>
      <c r="D8" s="9">
        <v>28</v>
      </c>
      <c r="E8" s="9">
        <v>0</v>
      </c>
      <c r="G8" s="9" t="s">
        <v>132</v>
      </c>
      <c r="H8" s="10">
        <v>34.8</v>
      </c>
      <c r="I8" s="25">
        <v>1</v>
      </c>
      <c r="J8" s="10">
        <v>34.96</v>
      </c>
      <c r="K8" s="25">
        <v>1</v>
      </c>
      <c r="M8" s="9" t="s">
        <v>132</v>
      </c>
      <c r="N8" s="9">
        <v>45.02</v>
      </c>
      <c r="O8" s="9">
        <v>4</v>
      </c>
      <c r="P8" s="9">
        <v>44.65</v>
      </c>
      <c r="Q8" s="9">
        <v>4</v>
      </c>
      <c r="S8" s="9" t="s">
        <v>132</v>
      </c>
      <c r="T8" s="9">
        <v>3919</v>
      </c>
      <c r="U8" s="9">
        <v>3924</v>
      </c>
      <c r="V8" s="9">
        <v>2555</v>
      </c>
      <c r="W8" s="9">
        <v>2552</v>
      </c>
    </row>
    <row r="9" spans="1:23">
      <c r="A9" s="9" t="s">
        <v>137</v>
      </c>
      <c r="B9" s="9">
        <v>62</v>
      </c>
      <c r="C9" s="9">
        <v>0</v>
      </c>
      <c r="D9" s="9">
        <v>63</v>
      </c>
      <c r="E9" s="9">
        <v>0</v>
      </c>
      <c r="G9" s="9" t="s">
        <v>137</v>
      </c>
      <c r="H9" s="10">
        <v>30.22</v>
      </c>
      <c r="I9" s="25">
        <v>1</v>
      </c>
      <c r="J9" s="10">
        <v>30.54</v>
      </c>
      <c r="K9" s="25">
        <v>1</v>
      </c>
      <c r="M9" s="9" t="s">
        <v>137</v>
      </c>
      <c r="N9" s="9">
        <v>27.73</v>
      </c>
      <c r="O9" s="9">
        <v>4</v>
      </c>
      <c r="P9" s="9">
        <v>27.59</v>
      </c>
      <c r="Q9" s="9">
        <v>4</v>
      </c>
      <c r="S9" s="9" t="s">
        <v>137</v>
      </c>
      <c r="T9" s="9">
        <v>12447</v>
      </c>
      <c r="U9" s="9">
        <v>12475</v>
      </c>
      <c r="V9" s="9">
        <v>8685</v>
      </c>
      <c r="W9" s="9">
        <v>8665</v>
      </c>
    </row>
    <row r="10" spans="1:23">
      <c r="A10" s="9" t="s">
        <v>142</v>
      </c>
      <c r="B10" s="9">
        <v>71</v>
      </c>
      <c r="C10" s="9">
        <v>0</v>
      </c>
      <c r="D10" s="9">
        <v>55</v>
      </c>
      <c r="E10" s="9">
        <v>0</v>
      </c>
      <c r="G10" s="9" t="s">
        <v>142</v>
      </c>
      <c r="H10" s="10">
        <v>30.95</v>
      </c>
      <c r="I10" s="25">
        <v>1</v>
      </c>
      <c r="J10" s="10">
        <v>31.26</v>
      </c>
      <c r="K10" s="25">
        <v>1</v>
      </c>
      <c r="M10" s="9" t="s">
        <v>142</v>
      </c>
      <c r="N10" s="9">
        <v>20.45</v>
      </c>
      <c r="O10" s="9">
        <v>4</v>
      </c>
      <c r="P10" s="9">
        <v>30.86</v>
      </c>
      <c r="Q10" s="9">
        <v>4</v>
      </c>
      <c r="S10" s="9" t="s">
        <v>142</v>
      </c>
      <c r="T10" s="9">
        <v>12704</v>
      </c>
      <c r="U10" s="9">
        <v>12732</v>
      </c>
      <c r="V10" s="9">
        <v>8771</v>
      </c>
      <c r="W10" s="9">
        <v>8751</v>
      </c>
    </row>
    <row r="11" spans="1:23">
      <c r="A11" s="9" t="s">
        <v>146</v>
      </c>
      <c r="B11" s="9">
        <v>80</v>
      </c>
      <c r="C11" s="9">
        <v>0</v>
      </c>
      <c r="D11" s="9">
        <v>47</v>
      </c>
      <c r="E11" s="9">
        <v>0</v>
      </c>
      <c r="G11" s="9" t="s">
        <v>146</v>
      </c>
      <c r="H11" s="10">
        <v>12.74</v>
      </c>
      <c r="I11" s="25">
        <v>3</v>
      </c>
      <c r="J11" s="10">
        <v>31.26</v>
      </c>
      <c r="K11" s="25">
        <v>1</v>
      </c>
      <c r="M11" s="9" t="s">
        <v>146</v>
      </c>
      <c r="N11" s="9">
        <v>16.17</v>
      </c>
      <c r="O11" s="9">
        <v>4</v>
      </c>
      <c r="P11" s="9">
        <v>33.41</v>
      </c>
      <c r="Q11" s="9">
        <v>4</v>
      </c>
      <c r="S11" s="9" t="s">
        <v>146</v>
      </c>
      <c r="T11" s="9">
        <v>26767</v>
      </c>
      <c r="U11" s="9">
        <v>12732</v>
      </c>
      <c r="V11" s="9">
        <v>23356</v>
      </c>
      <c r="W11" s="9">
        <v>8751</v>
      </c>
    </row>
    <row r="12" spans="1:23">
      <c r="A12" s="9" t="s">
        <v>149</v>
      </c>
      <c r="B12" s="9">
        <v>86</v>
      </c>
      <c r="C12" s="9">
        <v>0</v>
      </c>
      <c r="D12" s="9">
        <v>42</v>
      </c>
      <c r="E12" s="9">
        <v>0</v>
      </c>
      <c r="G12" s="9" t="s">
        <v>149</v>
      </c>
      <c r="H12" s="10">
        <v>9.95</v>
      </c>
      <c r="I12" s="25">
        <v>3</v>
      </c>
      <c r="J12" s="10">
        <v>31.26</v>
      </c>
      <c r="K12" s="25">
        <v>1</v>
      </c>
      <c r="M12" s="9" t="s">
        <v>149</v>
      </c>
      <c r="N12" s="9">
        <v>14.33</v>
      </c>
      <c r="O12" s="9">
        <v>4</v>
      </c>
      <c r="P12" s="9">
        <v>36.36</v>
      </c>
      <c r="Q12" s="9">
        <v>4</v>
      </c>
      <c r="S12" s="9" t="s">
        <v>149</v>
      </c>
      <c r="T12" s="9">
        <v>41862</v>
      </c>
      <c r="U12" s="9">
        <v>12732</v>
      </c>
      <c r="V12" s="9">
        <v>37695</v>
      </c>
      <c r="W12" s="9">
        <v>8751</v>
      </c>
    </row>
    <row r="13" spans="1:23">
      <c r="A13" s="9" t="s">
        <v>153</v>
      </c>
      <c r="B13" s="9">
        <v>89</v>
      </c>
      <c r="C13" s="9">
        <v>0</v>
      </c>
      <c r="D13" s="9">
        <v>38</v>
      </c>
      <c r="E13" s="9">
        <v>0</v>
      </c>
      <c r="G13" s="9" t="s">
        <v>153</v>
      </c>
      <c r="H13" s="10">
        <v>10.16</v>
      </c>
      <c r="I13" s="25">
        <v>3</v>
      </c>
      <c r="J13" s="10">
        <v>31.26</v>
      </c>
      <c r="K13" s="25">
        <v>1</v>
      </c>
      <c r="M13" s="9" t="s">
        <v>153</v>
      </c>
      <c r="N13" s="9">
        <v>13.47</v>
      </c>
      <c r="O13" s="9">
        <v>4</v>
      </c>
      <c r="P13" s="9">
        <v>40.04</v>
      </c>
      <c r="Q13" s="9">
        <v>4</v>
      </c>
      <c r="S13" s="9" t="s">
        <v>153</v>
      </c>
      <c r="T13" s="9">
        <v>56737</v>
      </c>
      <c r="U13" s="9">
        <v>12732</v>
      </c>
      <c r="V13" s="9">
        <v>50971</v>
      </c>
      <c r="W13" s="9">
        <v>8751</v>
      </c>
    </row>
    <row r="14" spans="1:23">
      <c r="A14" s="9" t="s">
        <v>158</v>
      </c>
      <c r="B14" s="9">
        <v>91</v>
      </c>
      <c r="C14" s="9">
        <v>0</v>
      </c>
      <c r="D14" s="9">
        <v>33</v>
      </c>
      <c r="E14" s="9">
        <v>0</v>
      </c>
      <c r="G14" s="9" t="s">
        <v>158</v>
      </c>
      <c r="H14" s="10">
        <v>10.16</v>
      </c>
      <c r="I14" s="25">
        <v>3</v>
      </c>
      <c r="J14" s="10">
        <v>31.26</v>
      </c>
      <c r="K14" s="25">
        <v>1</v>
      </c>
      <c r="M14" s="9" t="s">
        <v>158</v>
      </c>
      <c r="N14" s="9">
        <v>12.91</v>
      </c>
      <c r="O14" s="9">
        <v>4</v>
      </c>
      <c r="P14" s="9">
        <v>45.64</v>
      </c>
      <c r="Q14" s="9">
        <v>4</v>
      </c>
      <c r="S14" s="9" t="s">
        <v>158</v>
      </c>
      <c r="T14" s="9">
        <v>71558</v>
      </c>
      <c r="U14" s="9">
        <v>12732</v>
      </c>
      <c r="V14" s="9">
        <v>64281</v>
      </c>
      <c r="W14" s="9">
        <v>8751</v>
      </c>
    </row>
    <row r="15" spans="1:23">
      <c r="A15" s="9" t="s">
        <v>162</v>
      </c>
      <c r="B15" s="9">
        <v>92</v>
      </c>
      <c r="C15" s="9">
        <v>0</v>
      </c>
      <c r="D15" s="9">
        <v>30</v>
      </c>
      <c r="E15" s="9">
        <v>0</v>
      </c>
      <c r="G15" s="9" t="s">
        <v>162</v>
      </c>
      <c r="H15" s="10">
        <v>9.27</v>
      </c>
      <c r="I15" s="25">
        <v>3</v>
      </c>
      <c r="J15" s="10">
        <v>31.26</v>
      </c>
      <c r="K15" s="25">
        <v>1</v>
      </c>
      <c r="M15" s="9" t="s">
        <v>162</v>
      </c>
      <c r="N15" s="9">
        <v>12.59</v>
      </c>
      <c r="O15" s="9">
        <v>4</v>
      </c>
      <c r="P15" s="9">
        <v>51.05</v>
      </c>
      <c r="Q15" s="9">
        <v>4</v>
      </c>
      <c r="S15" s="9" t="s">
        <v>162</v>
      </c>
      <c r="T15" s="9">
        <v>85400</v>
      </c>
      <c r="U15" s="9">
        <v>12732</v>
      </c>
      <c r="V15" s="9">
        <v>77479</v>
      </c>
      <c r="W15" s="9">
        <v>8751</v>
      </c>
    </row>
    <row r="16" spans="1:17">
      <c r="A16" s="11" t="s">
        <v>195</v>
      </c>
      <c r="B16" s="11">
        <f>AVERAGE(B4:B15)</f>
        <v>65</v>
      </c>
      <c r="C16" s="11">
        <f t="shared" ref="C16:E16" si="0">AVERAGE(C4:C15)</f>
        <v>0</v>
      </c>
      <c r="D16" s="11">
        <f t="shared" si="0"/>
        <v>42.5</v>
      </c>
      <c r="E16">
        <f t="shared" si="0"/>
        <v>0</v>
      </c>
      <c r="G16" s="11" t="s">
        <v>195</v>
      </c>
      <c r="H16" s="12">
        <f>AVERAGE(H4:H15)</f>
        <v>23.015</v>
      </c>
      <c r="I16" s="12">
        <f>AVERAGE(I4:I15)</f>
        <v>1.83333333333333</v>
      </c>
      <c r="J16" s="12">
        <f t="shared" ref="I16:K16" si="1">AVERAGE(J4:J15)</f>
        <v>31.8183333333333</v>
      </c>
      <c r="K16" s="26">
        <f t="shared" si="1"/>
        <v>1</v>
      </c>
      <c r="M16" s="27" t="s">
        <v>195</v>
      </c>
      <c r="N16" s="27">
        <f>AVERAGE(N4:N15)</f>
        <v>24.4033333333333</v>
      </c>
      <c r="O16" s="27">
        <f t="shared" ref="O16:Q16" si="2">AVERAGE(O4:O15)</f>
        <v>4</v>
      </c>
      <c r="P16" s="27">
        <f t="shared" si="2"/>
        <v>36.8483333333333</v>
      </c>
      <c r="Q16">
        <f t="shared" si="2"/>
        <v>4</v>
      </c>
    </row>
    <row r="18" spans="1:1">
      <c r="A18" s="1" t="s">
        <v>196</v>
      </c>
    </row>
    <row r="19" spans="1:5">
      <c r="A19" s="13" t="s">
        <v>197</v>
      </c>
      <c r="B19" s="13" t="s">
        <v>198</v>
      </c>
      <c r="C19" s="13" t="s">
        <v>199</v>
      </c>
      <c r="D19" s="13" t="s">
        <v>200</v>
      </c>
      <c r="E19" s="1"/>
    </row>
    <row r="20" spans="1:4">
      <c r="A20" s="14" t="s">
        <v>189</v>
      </c>
      <c r="B20" s="9">
        <v>65</v>
      </c>
      <c r="C20" s="9">
        <v>0</v>
      </c>
      <c r="D20" s="15" t="s">
        <v>201</v>
      </c>
    </row>
    <row r="21" spans="1:4">
      <c r="A21" s="14" t="s">
        <v>202</v>
      </c>
      <c r="B21" s="16">
        <v>0.2302</v>
      </c>
      <c r="C21" s="9">
        <v>2</v>
      </c>
      <c r="D21" s="15" t="s">
        <v>203</v>
      </c>
    </row>
    <row r="22" spans="1:4">
      <c r="A22" s="14" t="s">
        <v>191</v>
      </c>
      <c r="B22" s="9">
        <v>24.4</v>
      </c>
      <c r="C22" s="9">
        <v>4</v>
      </c>
      <c r="D22" s="15" t="s">
        <v>204</v>
      </c>
    </row>
    <row r="23" spans="1:4">
      <c r="A23" s="17" t="s">
        <v>205</v>
      </c>
      <c r="B23" s="17"/>
      <c r="C23" s="17">
        <f>(C20+C21+C22)/3</f>
        <v>2</v>
      </c>
      <c r="D23" s="14" t="s">
        <v>206</v>
      </c>
    </row>
    <row r="26" spans="1:1">
      <c r="A26" s="1" t="s">
        <v>207</v>
      </c>
    </row>
    <row r="27" spans="1:4">
      <c r="A27" s="18" t="s">
        <v>197</v>
      </c>
      <c r="B27" s="18" t="s">
        <v>198</v>
      </c>
      <c r="C27" s="18" t="s">
        <v>199</v>
      </c>
      <c r="D27" s="18" t="s">
        <v>200</v>
      </c>
    </row>
    <row r="28" spans="1:4">
      <c r="A28" s="14" t="s">
        <v>189</v>
      </c>
      <c r="B28" s="9">
        <v>42.5</v>
      </c>
      <c r="C28" s="9">
        <v>0</v>
      </c>
      <c r="D28" s="15" t="s">
        <v>201</v>
      </c>
    </row>
    <row r="29" spans="1:4">
      <c r="A29" s="14" t="s">
        <v>202</v>
      </c>
      <c r="B29" s="9">
        <v>31.82</v>
      </c>
      <c r="C29" s="9">
        <v>1</v>
      </c>
      <c r="D29" s="15" t="s">
        <v>201</v>
      </c>
    </row>
    <row r="30" spans="1:4">
      <c r="A30" s="14" t="s">
        <v>191</v>
      </c>
      <c r="B30" s="9">
        <v>36.85</v>
      </c>
      <c r="C30" s="9">
        <v>4</v>
      </c>
      <c r="D30" s="15" t="s">
        <v>204</v>
      </c>
    </row>
    <row r="31" spans="1:4">
      <c r="A31" s="17" t="s">
        <v>205</v>
      </c>
      <c r="B31" s="17"/>
      <c r="C31" s="17">
        <f>(C28+C29+C30)/3</f>
        <v>1.66666666666667</v>
      </c>
      <c r="D31" s="14" t="s">
        <v>201</v>
      </c>
    </row>
  </sheetData>
  <mergeCells count="14">
    <mergeCell ref="T2:U2"/>
    <mergeCell ref="V2:W2"/>
    <mergeCell ref="A23:B23"/>
    <mergeCell ref="A31:B31"/>
    <mergeCell ref="A2:A3"/>
    <mergeCell ref="B2:B3"/>
    <mergeCell ref="D2:D3"/>
    <mergeCell ref="G2:G3"/>
    <mergeCell ref="H2:H3"/>
    <mergeCell ref="J2:J3"/>
    <mergeCell ref="M2:M3"/>
    <mergeCell ref="N2:N3"/>
    <mergeCell ref="P2:P3"/>
    <mergeCell ref="S2:S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Sabtu,11 April 2020</vt:lpstr>
      <vt:lpstr>Selasa, 14 April 2020</vt:lpstr>
      <vt:lpstr>Minggu, 19 April 2020</vt:lpstr>
      <vt:lpstr>ringkasan hasil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Isby I Fadlilla</dc:creator>
  <cp:lastModifiedBy>izar hairul anam</cp:lastModifiedBy>
  <dcterms:created xsi:type="dcterms:W3CDTF">2020-04-13T08:35:00Z</dcterms:created>
  <dcterms:modified xsi:type="dcterms:W3CDTF">2020-05-03T13:57:42Z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1033-11.2.0.9281</vt:lpwstr>
  </property>
</Properties>
</file>